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J:\SCHEDULE\SCHEDULE MAY 2021\"/>
    </mc:Choice>
  </mc:AlternateContent>
  <xr:revisionPtr revIDLastSave="0" documentId="13_ncr:1_{32956E33-2264-4277-8816-1F32686C1687}" xr6:coauthVersionLast="46" xr6:coauthVersionMax="46" xr10:uidLastSave="{00000000-0000-0000-0000-000000000000}"/>
  <bookViews>
    <workbookView xWindow="-120" yWindow="-120" windowWidth="29040" windowHeight="15840" tabRatio="827" activeTab="7" xr2:uid="{00000000-000D-0000-FFFF-FFFF00000000}"/>
  </bookViews>
  <sheets>
    <sheet name="MENU" sheetId="35" r:id="rId1"/>
    <sheet name="Persian Gulf via SIN" sheetId="53" r:id="rId2"/>
    <sheet name="RED SEA VIA SIN" sheetId="50" r:id="rId3"/>
    <sheet name="Australia via SIN" sheetId="86" r:id="rId4"/>
    <sheet name="New Zealand via SIN" sheetId="99" r:id="rId5"/>
    <sheet name="Australia via PKG" sheetId="102" r:id="rId6"/>
    <sheet name="Persian Gulf via PKL" sheetId="103" r:id="rId7"/>
    <sheet name="Australia Pacific Service" sheetId="104" r:id="rId8"/>
  </sheets>
  <definedNames>
    <definedName name="_xlnm._FilterDatabase" localSheetId="0" hidden="1">MENU!#REF!</definedName>
    <definedName name="_xlnm._FilterDatabase" localSheetId="6" hidden="1">'Persian Gulf via PKL'!#REF!</definedName>
    <definedName name="_xlnm._FilterDatabase" localSheetId="1" hidden="1">'Persian Gulf via SIN'!#REF!</definedName>
    <definedName name="_xlnm._FilterDatabase" localSheetId="2" hidden="1">'RED SEA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04" l="1"/>
  <c r="I16" i="104"/>
  <c r="H16" i="104"/>
  <c r="G16" i="104"/>
  <c r="J13" i="104"/>
  <c r="I13" i="104"/>
  <c r="H13" i="104"/>
  <c r="G13" i="104"/>
  <c r="D9" i="102"/>
  <c r="I14" i="86"/>
  <c r="D14" i="99"/>
  <c r="D17" i="99" s="1"/>
  <c r="D20" i="99" s="1"/>
  <c r="D23" i="99" s="1"/>
  <c r="D26" i="99" s="1"/>
  <c r="D13" i="99"/>
  <c r="D16" i="99" s="1"/>
  <c r="D19" i="99" s="1"/>
  <c r="D22" i="99" s="1"/>
  <c r="D25" i="99" s="1"/>
  <c r="C12" i="99"/>
  <c r="C15" i="99" s="1"/>
  <c r="C18" i="99" s="1"/>
  <c r="C21" i="99" s="1"/>
  <c r="C24" i="99" s="1"/>
  <c r="D17" i="50"/>
  <c r="D20" i="50" s="1"/>
  <c r="D23" i="50" s="1"/>
  <c r="D26" i="50" s="1"/>
  <c r="D14" i="50"/>
  <c r="D13" i="50"/>
  <c r="D16" i="50" s="1"/>
  <c r="D19" i="50" s="1"/>
  <c r="D22" i="50" s="1"/>
  <c r="D25" i="50" s="1"/>
  <c r="C12" i="50"/>
  <c r="C15" i="50" s="1"/>
  <c r="C18" i="50" s="1"/>
  <c r="C21" i="50" s="1"/>
  <c r="C24" i="50" s="1"/>
  <c r="F17" i="99" l="1"/>
  <c r="F14" i="99"/>
  <c r="F13" i="99"/>
  <c r="F12" i="99"/>
  <c r="F11" i="99"/>
  <c r="F10" i="99"/>
  <c r="F9" i="99"/>
  <c r="F14" i="50"/>
  <c r="F13" i="50"/>
  <c r="F11" i="50"/>
  <c r="F10" i="50"/>
  <c r="F9" i="50"/>
  <c r="F18" i="99" l="1"/>
  <c r="F15" i="99"/>
  <c r="F15" i="50"/>
  <c r="F19" i="50"/>
  <c r="F12" i="50"/>
  <c r="F16" i="50"/>
  <c r="F21" i="99" l="1"/>
  <c r="F24" i="99"/>
  <c r="F16" i="99"/>
  <c r="F20" i="99"/>
  <c r="F22" i="50"/>
  <c r="F25" i="50"/>
  <c r="F17" i="50"/>
  <c r="F18" i="50"/>
  <c r="F19" i="99" l="1"/>
  <c r="F26" i="99"/>
  <c r="F23" i="99"/>
  <c r="F20" i="50"/>
  <c r="F21" i="50"/>
  <c r="F24" i="50"/>
  <c r="F22" i="99" l="1"/>
  <c r="F25" i="99"/>
  <c r="F23" i="50"/>
  <c r="F26" i="50"/>
  <c r="K13" i="103" l="1"/>
  <c r="J13" i="103"/>
  <c r="I14" i="53"/>
  <c r="I15" i="86"/>
  <c r="D15" i="86"/>
  <c r="C13" i="86"/>
  <c r="C17" i="86" s="1"/>
  <c r="C21" i="86" s="1"/>
  <c r="C25" i="86" s="1"/>
  <c r="C29" i="86" s="1"/>
  <c r="F29" i="86" s="1"/>
  <c r="I13" i="53"/>
  <c r="I16" i="53" s="1"/>
  <c r="C13" i="53"/>
  <c r="C16" i="53" s="1"/>
  <c r="K15" i="103" l="1"/>
  <c r="J15" i="103"/>
  <c r="C10" i="103"/>
  <c r="C11" i="103" s="1"/>
  <c r="C12" i="103" s="1"/>
  <c r="C13" i="103" s="1"/>
  <c r="C14" i="103" s="1"/>
  <c r="C15" i="103" s="1"/>
  <c r="G11" i="102"/>
  <c r="C11" i="102"/>
  <c r="D11" i="102"/>
  <c r="I13" i="99"/>
  <c r="I16" i="99" s="1"/>
  <c r="I16" i="86"/>
  <c r="I20" i="86" s="1"/>
  <c r="I24" i="86" s="1"/>
  <c r="D16" i="86"/>
  <c r="O10" i="53"/>
  <c r="G13" i="102" l="1"/>
  <c r="G15" i="102" s="1"/>
  <c r="G17" i="102" s="1"/>
  <c r="K11" i="103" l="1"/>
  <c r="J11" i="103"/>
  <c r="I19" i="86" l="1"/>
  <c r="I23" i="86" s="1"/>
  <c r="I27" i="86" s="1"/>
  <c r="I31" i="86" s="1"/>
  <c r="D20" i="86"/>
  <c r="D19" i="86"/>
  <c r="D23" i="86" s="1"/>
  <c r="D27" i="86" s="1"/>
  <c r="D31" i="86" s="1"/>
  <c r="F31" i="86" s="1"/>
  <c r="I13" i="50"/>
  <c r="N10" i="53"/>
  <c r="M10" i="53"/>
  <c r="K13" i="53"/>
  <c r="K10" i="53"/>
  <c r="C19" i="53"/>
  <c r="C22" i="53" s="1"/>
  <c r="C25" i="53" s="1"/>
  <c r="F25" i="53" s="1"/>
  <c r="J31" i="86" l="1"/>
  <c r="M31" i="86"/>
  <c r="K31" i="86"/>
  <c r="M13" i="53"/>
  <c r="N13" i="53"/>
  <c r="O13" i="53"/>
  <c r="I17" i="53"/>
  <c r="O16" i="53" l="1"/>
  <c r="M16" i="53"/>
  <c r="N16" i="53"/>
  <c r="K16" i="53"/>
  <c r="I19" i="53"/>
  <c r="N19" i="53" l="1"/>
  <c r="M19" i="53"/>
  <c r="K19" i="53"/>
  <c r="D15" i="53"/>
  <c r="D18" i="53" s="1"/>
  <c r="D14" i="53"/>
  <c r="F14" i="53" s="1"/>
  <c r="F12" i="53"/>
  <c r="F11" i="53"/>
  <c r="F10" i="53"/>
  <c r="F11" i="86"/>
  <c r="D17" i="53" l="1"/>
  <c r="D20" i="53" s="1"/>
  <c r="D23" i="53" s="1"/>
  <c r="F16" i="53"/>
  <c r="F18" i="53"/>
  <c r="D21" i="53"/>
  <c r="F20" i="53"/>
  <c r="F13" i="53"/>
  <c r="F15" i="53"/>
  <c r="F17" i="53"/>
  <c r="F23" i="53" l="1"/>
  <c r="D26" i="53"/>
  <c r="F26" i="53" s="1"/>
  <c r="D24" i="53"/>
  <c r="F21" i="53"/>
  <c r="F22" i="53"/>
  <c r="F19" i="53"/>
  <c r="F24" i="53" l="1"/>
  <c r="D27" i="53"/>
  <c r="F27" i="53" s="1"/>
  <c r="K9" i="50"/>
  <c r="N9" i="50" s="1"/>
  <c r="P17" i="53" l="1"/>
  <c r="L14" i="53"/>
  <c r="K17" i="53"/>
  <c r="K14" i="53"/>
  <c r="J14" i="53"/>
  <c r="O19" i="53"/>
  <c r="N17" i="53"/>
  <c r="J17" i="53" l="1"/>
  <c r="L17" i="53"/>
  <c r="J10" i="99"/>
  <c r="L14" i="86" l="1"/>
  <c r="I18" i="86" l="1"/>
  <c r="L18" i="86" l="1"/>
  <c r="I22" i="86"/>
  <c r="I26" i="86"/>
  <c r="L26" i="86" s="1"/>
  <c r="F16" i="86"/>
  <c r="L10" i="86"/>
  <c r="L22" i="86" l="1"/>
  <c r="I30" i="86"/>
  <c r="L30" i="86" s="1"/>
  <c r="F10" i="103"/>
  <c r="F11" i="103" s="1"/>
  <c r="F12" i="103" s="1"/>
  <c r="F13" i="103" s="1"/>
  <c r="F14" i="103" s="1"/>
  <c r="F15" i="103" s="1"/>
  <c r="L13" i="50"/>
  <c r="I16" i="50"/>
  <c r="J16" i="50" s="1"/>
  <c r="I12" i="50"/>
  <c r="M12" i="50" s="1"/>
  <c r="M10" i="50"/>
  <c r="L10" i="50"/>
  <c r="K10" i="50"/>
  <c r="N10" i="50" s="1"/>
  <c r="J10" i="50"/>
  <c r="M9" i="50"/>
  <c r="L9" i="50"/>
  <c r="I15" i="53"/>
  <c r="M15" i="53" s="1"/>
  <c r="N12" i="53"/>
  <c r="M12" i="53"/>
  <c r="K12" i="53"/>
  <c r="P11" i="53"/>
  <c r="N11" i="53"/>
  <c r="L11" i="53"/>
  <c r="K11" i="53"/>
  <c r="J11" i="53"/>
  <c r="I15" i="50" l="1"/>
  <c r="L12" i="50"/>
  <c r="K13" i="50"/>
  <c r="N13" i="50" s="1"/>
  <c r="K12" i="50"/>
  <c r="N12" i="50" s="1"/>
  <c r="N15" i="53"/>
  <c r="M16" i="50"/>
  <c r="K16" i="50"/>
  <c r="N16" i="50" s="1"/>
  <c r="I19" i="50"/>
  <c r="L16" i="50"/>
  <c r="M13" i="50"/>
  <c r="J13" i="50"/>
  <c r="I22" i="53"/>
  <c r="I25" i="53" s="1"/>
  <c r="N14" i="53"/>
  <c r="I18" i="53"/>
  <c r="P14" i="53"/>
  <c r="K15" i="53"/>
  <c r="I20" i="53"/>
  <c r="K19" i="50" l="1"/>
  <c r="L19" i="50"/>
  <c r="I18" i="50"/>
  <c r="K15" i="50"/>
  <c r="N15" i="50" s="1"/>
  <c r="M15" i="50"/>
  <c r="L15" i="50"/>
  <c r="I22" i="50"/>
  <c r="I25" i="50" s="1"/>
  <c r="J19" i="50"/>
  <c r="N19" i="50"/>
  <c r="M19" i="50"/>
  <c r="I23" i="53"/>
  <c r="I26" i="53" s="1"/>
  <c r="P20" i="53"/>
  <c r="J20" i="53"/>
  <c r="N20" i="53"/>
  <c r="L20" i="53"/>
  <c r="K20" i="53"/>
  <c r="M18" i="53"/>
  <c r="I21" i="53"/>
  <c r="K18" i="53"/>
  <c r="N18" i="53"/>
  <c r="J25" i="50" l="1"/>
  <c r="K25" i="50"/>
  <c r="N25" i="50" s="1"/>
  <c r="L25" i="50"/>
  <c r="M25" i="50"/>
  <c r="L26" i="53"/>
  <c r="J26" i="53"/>
  <c r="N26" i="53"/>
  <c r="P26" i="53"/>
  <c r="K26" i="53"/>
  <c r="K22" i="50"/>
  <c r="N22" i="50" s="1"/>
  <c r="L22" i="50"/>
  <c r="M22" i="50"/>
  <c r="J22" i="50"/>
  <c r="L18" i="50"/>
  <c r="M18" i="50"/>
  <c r="I21" i="50"/>
  <c r="I24" i="50" s="1"/>
  <c r="K18" i="50"/>
  <c r="N18" i="50" s="1"/>
  <c r="I24" i="53"/>
  <c r="I27" i="53" s="1"/>
  <c r="K21" i="53"/>
  <c r="N21" i="53"/>
  <c r="M21" i="53"/>
  <c r="N23" i="53"/>
  <c r="L23" i="53"/>
  <c r="K23" i="53"/>
  <c r="P23" i="53"/>
  <c r="J23" i="53"/>
  <c r="M24" i="50" l="1"/>
  <c r="L24" i="50"/>
  <c r="K24" i="50"/>
  <c r="N24" i="50" s="1"/>
  <c r="N27" i="53"/>
  <c r="K27" i="53"/>
  <c r="M27" i="53"/>
  <c r="M21" i="50"/>
  <c r="L21" i="50"/>
  <c r="K21" i="50"/>
  <c r="N21" i="50" s="1"/>
  <c r="N24" i="53"/>
  <c r="M24" i="53"/>
  <c r="K24" i="53"/>
  <c r="F15" i="86" l="1"/>
  <c r="F12" i="86"/>
  <c r="F9" i="86"/>
  <c r="F23" i="86" l="1"/>
  <c r="F20" i="86"/>
  <c r="D24" i="86"/>
  <c r="F17" i="86"/>
  <c r="F13" i="86"/>
  <c r="F27" i="86" l="1"/>
  <c r="F19" i="86"/>
  <c r="F25" i="86"/>
  <c r="F21" i="86"/>
  <c r="D28" i="86"/>
  <c r="F24" i="86"/>
  <c r="F28" i="86" l="1"/>
  <c r="D32" i="86"/>
  <c r="F32" i="86" s="1"/>
  <c r="K12" i="86"/>
  <c r="N12" i="86" l="1"/>
  <c r="M12" i="86"/>
  <c r="L12" i="86"/>
  <c r="K11" i="86"/>
  <c r="N9" i="86"/>
  <c r="M9" i="86"/>
  <c r="K9" i="86"/>
  <c r="L10" i="99"/>
  <c r="L9" i="102" l="1"/>
  <c r="K9" i="102"/>
  <c r="I9" i="102"/>
  <c r="L10" i="102"/>
  <c r="K10" i="102"/>
  <c r="J10" i="102"/>
  <c r="H10" i="102"/>
  <c r="G12" i="102" l="1"/>
  <c r="K16" i="86"/>
  <c r="L11" i="102" l="1"/>
  <c r="K11" i="102"/>
  <c r="J11" i="102"/>
  <c r="I11" i="102"/>
  <c r="K12" i="102"/>
  <c r="L12" i="102"/>
  <c r="J12" i="102"/>
  <c r="H12" i="102"/>
  <c r="L16" i="86"/>
  <c r="M16" i="86"/>
  <c r="N16" i="86"/>
  <c r="G14" i="102"/>
  <c r="I13" i="86"/>
  <c r="N10" i="99"/>
  <c r="M10" i="99"/>
  <c r="K10" i="99"/>
  <c r="N13" i="86" l="1"/>
  <c r="M13" i="86"/>
  <c r="K13" i="86"/>
  <c r="J13" i="86"/>
  <c r="I17" i="86"/>
  <c r="J15" i="86"/>
  <c r="K15" i="86"/>
  <c r="M15" i="86"/>
  <c r="K14" i="102"/>
  <c r="H14" i="102"/>
  <c r="J14" i="102"/>
  <c r="L14" i="102"/>
  <c r="L13" i="102"/>
  <c r="K13" i="102"/>
  <c r="I13" i="102"/>
  <c r="J13" i="102"/>
  <c r="L20" i="86"/>
  <c r="K20" i="86"/>
  <c r="M20" i="86"/>
  <c r="N20" i="86"/>
  <c r="G16" i="102"/>
  <c r="K16" i="102" l="1"/>
  <c r="J16" i="102"/>
  <c r="H16" i="102"/>
  <c r="L16" i="102"/>
  <c r="L24" i="86"/>
  <c r="K24" i="86"/>
  <c r="N24" i="86"/>
  <c r="M24" i="86"/>
  <c r="I28" i="86"/>
  <c r="I32" i="86" s="1"/>
  <c r="K19" i="86"/>
  <c r="J19" i="86"/>
  <c r="M19" i="86"/>
  <c r="N17" i="86"/>
  <c r="M17" i="86"/>
  <c r="K17" i="86"/>
  <c r="I21" i="86"/>
  <c r="I25" i="86" s="1"/>
  <c r="I29" i="86" s="1"/>
  <c r="L15" i="102"/>
  <c r="I15" i="102"/>
  <c r="K15" i="102"/>
  <c r="J15" i="102"/>
  <c r="G18" i="102"/>
  <c r="M32" i="86" l="1"/>
  <c r="N32" i="86"/>
  <c r="L32" i="86"/>
  <c r="K32" i="86"/>
  <c r="K29" i="86"/>
  <c r="M29" i="86"/>
  <c r="N29" i="86"/>
  <c r="J29" i="86"/>
  <c r="K18" i="102"/>
  <c r="J18" i="102"/>
  <c r="H18" i="102"/>
  <c r="L18" i="102"/>
  <c r="N21" i="86"/>
  <c r="M21" i="86"/>
  <c r="K21" i="86"/>
  <c r="M23" i="86"/>
  <c r="J23" i="86"/>
  <c r="K23" i="86"/>
  <c r="L17" i="102"/>
  <c r="K17" i="102"/>
  <c r="I17" i="102"/>
  <c r="J17" i="102"/>
  <c r="L28" i="86"/>
  <c r="M28" i="86"/>
  <c r="K28" i="86"/>
  <c r="N28" i="86"/>
  <c r="M27" i="86" l="1"/>
  <c r="J27" i="86"/>
  <c r="K27" i="86"/>
  <c r="N25" i="86"/>
  <c r="K25" i="86"/>
  <c r="J25" i="86"/>
  <c r="M25" i="86"/>
  <c r="L13" i="99" l="1"/>
  <c r="K13" i="99"/>
  <c r="N13" i="99"/>
  <c r="J13" i="99"/>
  <c r="M13" i="99"/>
  <c r="J9" i="102"/>
  <c r="I19" i="99"/>
  <c r="J9" i="86"/>
  <c r="M11" i="86"/>
  <c r="J11" i="86"/>
  <c r="D13" i="102"/>
  <c r="D15" i="102" s="1"/>
  <c r="D17" i="102" s="1"/>
  <c r="C13" i="102"/>
  <c r="C15" i="102" s="1"/>
  <c r="C17" i="102" s="1"/>
  <c r="N19" i="99" l="1"/>
  <c r="J19" i="99"/>
  <c r="M19" i="99"/>
  <c r="L19" i="99"/>
  <c r="K19" i="99"/>
  <c r="K16" i="99"/>
  <c r="J16" i="99"/>
  <c r="L16" i="99"/>
  <c r="N16" i="99"/>
  <c r="M16" i="99"/>
  <c r="J17" i="86"/>
  <c r="I22" i="99"/>
  <c r="I25" i="99" s="1"/>
  <c r="L25" i="99" l="1"/>
  <c r="M25" i="99"/>
  <c r="N25" i="99"/>
  <c r="K25" i="99"/>
  <c r="J25" i="99"/>
  <c r="M22" i="99"/>
  <c r="L22" i="99"/>
  <c r="K22" i="99"/>
  <c r="J22" i="99"/>
  <c r="N22" i="99"/>
  <c r="J21" i="86"/>
</calcChain>
</file>

<file path=xl/sharedStrings.xml><?xml version="1.0" encoding="utf-8"?>
<sst xmlns="http://schemas.openxmlformats.org/spreadsheetml/2006/main" count="742" uniqueCount="240">
  <si>
    <t>COSCO SHIPPING LINES (VIETNAM)</t>
  </si>
  <si>
    <t>CLICK HERE</t>
  </si>
  <si>
    <t>AUSTRALIA (FREMANTLE,ADELAIDE, SYDNEY,MELBOURNE,BRISBANE) VIA SIN</t>
  </si>
  <si>
    <t>AUSTRALIA (FREMANTLE,ADELAIDE, SYDNEY,MELBOURNE,BRISBANE) VIA PKL</t>
  </si>
  <si>
    <t>NEW ZEALAND VIA SINGAPORE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</si>
  <si>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</si>
  <si>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</si>
  <si>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</si>
  <si>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</si>
  <si>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RED SEA SERVICE VIA SINGAPORE</t>
  </si>
  <si>
    <t>BACK TO MENU</t>
  </si>
  <si>
    <t xml:space="preserve"> (HODEIDAH, ADEN via JEDDAH by FEEDER)</t>
  </si>
  <si>
    <t>ETA</t>
  </si>
  <si>
    <t>INTENDED</t>
  </si>
  <si>
    <t>HIEP PHUOC</t>
  </si>
  <si>
    <t>CAT LAI</t>
  </si>
  <si>
    <t>SIN</t>
  </si>
  <si>
    <t xml:space="preserve">CONNECTING VESSEL </t>
  </si>
  <si>
    <t>DJIBOUTI</t>
  </si>
  <si>
    <t>JEDDAH</t>
  </si>
  <si>
    <t>SOKHNA</t>
  </si>
  <si>
    <t>AQABA</t>
  </si>
  <si>
    <t>PORT SUDAN
(via Jeddah)</t>
  </si>
  <si>
    <t>SUN</t>
  </si>
  <si>
    <t>MON</t>
  </si>
  <si>
    <t xml:space="preserve">ABOVE SAILING SCHEDULE IS SUBJECT TO CHANGE WITH /WITHOUT PRIOR NOTICE </t>
  </si>
  <si>
    <t>Remarks for closing time:</t>
  </si>
  <si>
    <t xml:space="preserve">08:00 AM SAT in CAT LAI (SUN Feeder) </t>
  </si>
  <si>
    <t>07:00 AM SUN in CAT LAI</t>
  </si>
  <si>
    <t xml:space="preserve">PERSIAN GULF SERVICES </t>
  </si>
  <si>
    <t>VIA DAMMAM + 14DAYS TO RIYADH</t>
  </si>
  <si>
    <t>FEEDER  (QVS)</t>
  </si>
  <si>
    <t>ETD
HO CHI MINH</t>
  </si>
  <si>
    <t>CONNECTING VESSEL</t>
  </si>
  <si>
    <t>SOHAR</t>
  </si>
  <si>
    <t>JEBEL ALI</t>
  </si>
  <si>
    <t>HAMAD</t>
  </si>
  <si>
    <t>ABU DHABI</t>
  </si>
  <si>
    <t>DAMMAM</t>
  </si>
  <si>
    <t>JUBAIL</t>
  </si>
  <si>
    <t>(DUBAI)</t>
  </si>
  <si>
    <t>(KHALIFA PORT)</t>
  </si>
  <si>
    <t>-</t>
  </si>
  <si>
    <t>FEEDER  (VTS)</t>
  </si>
  <si>
    <t>T/S PORT KELANG</t>
  </si>
  <si>
    <t>Via JEA</t>
  </si>
  <si>
    <t>PKG</t>
  </si>
  <si>
    <t>Umm Qasr 
North Port, Iraq</t>
  </si>
  <si>
    <t xml:space="preserve"> AUSTRALIA VIA SINGAPORE</t>
  </si>
  <si>
    <t>BRISBANE</t>
  </si>
  <si>
    <t>SYDNEY</t>
  </si>
  <si>
    <t>FREMANTLE</t>
  </si>
  <si>
    <t>MELBOURNE</t>
  </si>
  <si>
    <t>ADELAIDE</t>
  </si>
  <si>
    <t xml:space="preserve"> AUSTRALIA VIA PORT KELANG</t>
  </si>
  <si>
    <t>FEEDER</t>
  </si>
  <si>
    <t xml:space="preserve">VOYAGE </t>
  </si>
  <si>
    <t>PKG(W)</t>
  </si>
  <si>
    <t xml:space="preserve">ADELAIDE
</t>
  </si>
  <si>
    <t>08:00 AM SAT in CAT LAI</t>
  </si>
  <si>
    <t xml:space="preserve"> NEW ZEALAND VIA SINGAPORE</t>
  </si>
  <si>
    <t>AUCKLAND</t>
  </si>
  <si>
    <t>LYTTELTON</t>
  </si>
  <si>
    <t>WELLINGTON</t>
  </si>
  <si>
    <t>NAPIER</t>
  </si>
  <si>
    <t>TAURANGA</t>
  </si>
  <si>
    <t xml:space="preserve">ETA </t>
  </si>
  <si>
    <t>BAHRAIN</t>
  </si>
  <si>
    <t>VIA JEBEL ALI TO SHARJAH/ AJMAN/ KUWAIT (SHUWAIKH/ SHUAIBA)/ UMM QASR</t>
  </si>
  <si>
    <t>RED SEA &amp; PERSIAN GULF SERVICE</t>
  </si>
  <si>
    <t>AUSTRALIA SERVICE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</si>
  <si>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</si>
  <si>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</si>
  <si>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t>RES1</t>
  </si>
  <si>
    <t>RES2</t>
  </si>
  <si>
    <t>MEX2</t>
  </si>
  <si>
    <t>MEX4</t>
  </si>
  <si>
    <t>MEX</t>
  </si>
  <si>
    <t>AAA1</t>
  </si>
  <si>
    <t>AAA2</t>
  </si>
  <si>
    <t>ASAL</t>
  </si>
  <si>
    <t>NZS</t>
  </si>
  <si>
    <t>JEBEL ALI , Umm Qasr North Port, Iraq via PKL</t>
  </si>
  <si>
    <t>PERSIAN GULF (JEBEL ALI , Umm Qasr North Port, Iraq) via PKL</t>
  </si>
  <si>
    <t>PERSIAN GULF (JEBEL ALI, DAMMAM, JUBAIL, SHARJAH, HAMAD, SOHAR, ABU DHABI, KUWAIT, AJMAN, BAHRAIN, UMM QASRR) VIA SINGAPORE</t>
  </si>
  <si>
    <t>RED SEA (DJIBOUTI, JEDDAH, SOKHNA, AQABA, PORT SUDAN) VIA SINGAPORE</t>
  </si>
  <si>
    <t>SANTA LOUKIA</t>
  </si>
  <si>
    <t>SAT</t>
  </si>
  <si>
    <t>CSCL LIMA</t>
  </si>
  <si>
    <t>T/S SIN</t>
  </si>
  <si>
    <t xml:space="preserve">T/S PKL </t>
  </si>
  <si>
    <t>MEX5</t>
  </si>
  <si>
    <t>20:00 FRI in TCHP // 02:00 AM FRI in CAT LAI // 20:00 PM THU in TRANSIMEX, TANAMEXCO (don’t accept ICD PHUOCLONG /BINHDUONG)</t>
  </si>
  <si>
    <t>BLANK SAILING</t>
  </si>
  <si>
    <t>OOCL PANAMA</t>
  </si>
  <si>
    <t>OOCL NORFOLK</t>
  </si>
  <si>
    <t>LADY OF LUCK</t>
  </si>
  <si>
    <t>COSCO ANTWERP</t>
  </si>
  <si>
    <t>MAINE TRADER</t>
  </si>
  <si>
    <t>ASAX</t>
  </si>
  <si>
    <t>LOUISA SCHULTE</t>
  </si>
  <si>
    <t>KOTA LAMBAI</t>
  </si>
  <si>
    <t>China Australia Pacific Service (VIA HONG KONG)</t>
  </si>
  <si>
    <t>Lae – Port Moresby – Townsville – Darwin</t>
  </si>
  <si>
    <t>INTENT CONNECTION VESSEL</t>
  </si>
  <si>
    <t>ETD HONG KONG</t>
  </si>
  <si>
    <t>LAE</t>
  </si>
  <si>
    <t>PORT MORESBY</t>
  </si>
  <si>
    <t>TOWNSVILLE</t>
  </si>
  <si>
    <t>DARWIN</t>
  </si>
  <si>
    <t>WED</t>
  </si>
  <si>
    <t>LAE01</t>
  </si>
  <si>
    <t>MTK01</t>
  </si>
  <si>
    <t>TSV01</t>
  </si>
  <si>
    <t>DRW01</t>
  </si>
  <si>
    <t>WAN HAI 282</t>
  </si>
  <si>
    <t xml:space="preserve">HKG01 : HIT </t>
  </si>
  <si>
    <t>CLOSING TIME :</t>
  </si>
  <si>
    <t>CAT LAI :</t>
  </si>
  <si>
    <t>18:00 FRI</t>
  </si>
  <si>
    <t>LAE01: Lae Wharf</t>
  </si>
  <si>
    <t>MTK01: Motukea Int'l Terminal Ltd (MIT)</t>
  </si>
  <si>
    <t>TSV01: Townsville Stevedoring &amp; Terminal</t>
  </si>
  <si>
    <t>DRW01: Linx Cargo Care Group</t>
  </si>
  <si>
    <t>AUSTRALIA PACIFIC SERVICE (LAE, PORT MORESBY, TOWNSVILLE, DARWIN) VIA HKG</t>
  </si>
  <si>
    <t>OOCL BRISBANE</t>
  </si>
  <si>
    <t>053S</t>
  </si>
  <si>
    <t>054S</t>
  </si>
  <si>
    <t>150S</t>
  </si>
  <si>
    <t>OOCL EGYPT</t>
  </si>
  <si>
    <t>TBN</t>
  </si>
  <si>
    <t>GREEN HORIZON</t>
  </si>
  <si>
    <t>051S</t>
  </si>
  <si>
    <t>103S</t>
  </si>
  <si>
    <t xml:space="preserve"> LADY OF LUCK</t>
  </si>
  <si>
    <t>101S</t>
  </si>
  <si>
    <t>SEASPAN NEW DELHI</t>
  </si>
  <si>
    <t xml:space="preserve"> GREEN HORIZON</t>
  </si>
  <si>
    <t>104S</t>
  </si>
  <si>
    <t>102S</t>
  </si>
  <si>
    <t>151S</t>
  </si>
  <si>
    <t>044W</t>
  </si>
  <si>
    <t>CSCL INDIAN OCEAN</t>
  </si>
  <si>
    <t>VENETIA</t>
  </si>
  <si>
    <t>WILLIAM</t>
  </si>
  <si>
    <t>OOCL YOKOHAMA</t>
  </si>
  <si>
    <t>KOTA LUMAYAN</t>
  </si>
  <si>
    <t>139S</t>
  </si>
  <si>
    <t>CAPE FAWLEY</t>
  </si>
  <si>
    <t>ANTWERP BRIDGE</t>
  </si>
  <si>
    <t>038S</t>
  </si>
  <si>
    <t>177W</t>
  </si>
  <si>
    <t>N134</t>
  </si>
  <si>
    <t>N135</t>
  </si>
  <si>
    <t>N136</t>
  </si>
  <si>
    <t>TOKYO TRADER 020S</t>
  </si>
  <si>
    <t>083S</t>
  </si>
  <si>
    <t>106S</t>
  </si>
  <si>
    <t>055S</t>
  </si>
  <si>
    <t>107S</t>
  </si>
  <si>
    <t>153S</t>
  </si>
  <si>
    <t>CMA CGM MISSOURI</t>
  </si>
  <si>
    <t>045W</t>
  </si>
  <si>
    <t>SEASMILE</t>
  </si>
  <si>
    <t>039S</t>
  </si>
  <si>
    <t>KOTA LEMBAH</t>
  </si>
  <si>
    <t>PRESIDIO</t>
  </si>
  <si>
    <t>049 S</t>
  </si>
  <si>
    <t xml:space="preserve"> CAPE FERROL</t>
  </si>
  <si>
    <t>024S</t>
  </si>
  <si>
    <t>OOCL HOUSTON</t>
  </si>
  <si>
    <t>OOCL TEXAS</t>
  </si>
  <si>
    <t>COSCO SINGAPORE</t>
  </si>
  <si>
    <t>KOTA LARIS</t>
  </si>
  <si>
    <t>181S</t>
  </si>
  <si>
    <t xml:space="preserve"> PRESIDIO</t>
  </si>
  <si>
    <t>050S</t>
  </si>
  <si>
    <t xml:space="preserve">	
WAN HAI 282</t>
  </si>
  <si>
    <t>JT GLORY</t>
  </si>
  <si>
    <t>035N</t>
  </si>
  <si>
    <t>036N</t>
  </si>
  <si>
    <t>N137</t>
  </si>
  <si>
    <t>037N</t>
  </si>
  <si>
    <t>038N</t>
  </si>
  <si>
    <t>HANSA FREYBURG 002S</t>
  </si>
  <si>
    <t>52 S</t>
  </si>
  <si>
    <t>056S</t>
  </si>
  <si>
    <t>108S</t>
  </si>
  <si>
    <t>057S</t>
  </si>
  <si>
    <t>109S</t>
  </si>
  <si>
    <t>155S</t>
  </si>
  <si>
    <t>156S</t>
  </si>
  <si>
    <t>157S</t>
  </si>
  <si>
    <t>036W</t>
  </si>
  <si>
    <t>024W</t>
  </si>
  <si>
    <t xml:space="preserve"> THALASSA DOXA</t>
  </si>
  <si>
    <t>038W</t>
  </si>
  <si>
    <t xml:space="preserve"> CMA CGM ELBE</t>
  </si>
  <si>
    <t>414W</t>
  </si>
  <si>
    <t>EDISON</t>
  </si>
  <si>
    <t>017W</t>
  </si>
  <si>
    <t>COSCO SHIPPING SOLAR</t>
  </si>
  <si>
    <t>016W</t>
  </si>
  <si>
    <t xml:space="preserve"> CSCL MERCURY</t>
  </si>
  <si>
    <t>074W</t>
  </si>
  <si>
    <t>COSCO SHIPPING HIMALAYAS</t>
  </si>
  <si>
    <t>026W</t>
  </si>
  <si>
    <t xml:space="preserve"> COSCO SHIPPING PLANET</t>
  </si>
  <si>
    <t>14W</t>
  </si>
  <si>
    <t xml:space="preserve"> CSCL NEPTUNE</t>
  </si>
  <si>
    <t>061W</t>
  </si>
  <si>
    <t xml:space="preserve"> THALASSA AXIA</t>
  </si>
  <si>
    <t>041W</t>
  </si>
  <si>
    <t xml:space="preserve"> OOCL BANGKOK</t>
  </si>
  <si>
    <t>KOTA PELANGI</t>
  </si>
  <si>
    <t>154W</t>
  </si>
  <si>
    <t>KOTA PURI</t>
  </si>
  <si>
    <t>TIANJIN BRIDGE</t>
  </si>
  <si>
    <t>040S</t>
  </si>
  <si>
    <t>028S</t>
  </si>
  <si>
    <t>247S</t>
  </si>
  <si>
    <t>015S</t>
  </si>
  <si>
    <t>025S</t>
  </si>
  <si>
    <t>229S</t>
  </si>
  <si>
    <t>141S</t>
  </si>
  <si>
    <t>163S</t>
  </si>
  <si>
    <t>201S</t>
  </si>
  <si>
    <t>230S</t>
  </si>
  <si>
    <t>170S</t>
  </si>
  <si>
    <t>OOCL DUBAI</t>
  </si>
  <si>
    <t>134S</t>
  </si>
  <si>
    <t>052S</t>
  </si>
  <si>
    <t>182S</t>
  </si>
  <si>
    <t>EVER UTILE</t>
  </si>
  <si>
    <t>147W</t>
  </si>
  <si>
    <t>EVER UNITY</t>
  </si>
  <si>
    <t>EVER URANUS</t>
  </si>
  <si>
    <t>144W</t>
  </si>
  <si>
    <t>CAP</t>
  </si>
  <si>
    <t>FEEDER  (CV3)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</si>
</sst>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[$€-C07]\ #,##0"/>
    <numFmt numFmtId="165" formatCode="[$-409]d/mmm;@"/>
    <numFmt numFmtId="166" formatCode="[$-409]d\-mmm;@"/>
    <numFmt numFmtId="167" formatCode="&quot;Lilium V.&quot;#&quot;S&quot;"/>
    <numFmt numFmtId="168" formatCode="dd/mm"/>
    <numFmt numFmtId="169" formatCode="[$-F400]h:mm:ss\ AM/PM"/>
    <numFmt numFmtId="170" formatCode="_([$€-2]* #,##0.00_);_([$€-2]* \(#,##0.00\);_([$€-2]* &quot;-&quot;??_)"/>
    <numFmt numFmtId="171" formatCode="000#&quot;W&quot;"/>
    <numFmt numFmtId="172" formatCode="&quot;N&quot;000"/>
  </numFmts>
  <fonts count="101">
    <font>
      <sz val="12"/>
      <name val=".VnTime"/>
      <charset val="13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charset val="238"/>
    </font>
    <font>
      <sz val="11"/>
      <name val="바탕체"/>
      <charset val="129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.VnTime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4"/>
      <color indexed="17"/>
      <name val="Arial"/>
      <family val="2"/>
    </font>
    <font>
      <b/>
      <sz val="26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indexed="40"/>
      <name val="Arial"/>
      <family val="2"/>
    </font>
    <font>
      <i/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indexed="16"/>
      <name val="Arial"/>
      <family val="2"/>
    </font>
    <font>
      <b/>
      <u/>
      <sz val="11"/>
      <color indexed="8"/>
      <name val="Arial"/>
      <family val="2"/>
    </font>
    <font>
      <i/>
      <sz val="11"/>
      <color indexed="16"/>
      <name val="Arial"/>
      <family val="2"/>
    </font>
    <font>
      <i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indexed="61"/>
      <name val="Arial"/>
      <family val="2"/>
    </font>
    <font>
      <b/>
      <sz val="11"/>
      <color rgb="FF0000FF"/>
      <name val="Arial"/>
      <family val="2"/>
    </font>
    <font>
      <b/>
      <sz val="11"/>
      <color indexed="62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4"/>
      <name val="Arial"/>
      <family val="2"/>
    </font>
    <font>
      <i/>
      <u/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1"/>
      <color indexed="11"/>
      <name val="Arial"/>
      <family val="2"/>
    </font>
    <font>
      <b/>
      <u/>
      <sz val="11"/>
      <color indexed="17"/>
      <name val="Arial"/>
      <family val="2"/>
    </font>
    <font>
      <b/>
      <sz val="11"/>
      <color rgb="FF006600"/>
      <name val="Arial"/>
      <family val="2"/>
    </font>
    <font>
      <b/>
      <sz val="11"/>
      <color indexed="48"/>
      <name val="Arial"/>
      <family val="2"/>
    </font>
    <font>
      <b/>
      <u/>
      <sz val="11"/>
      <color rgb="FF00B050"/>
      <name val="Arial"/>
      <family val="2"/>
    </font>
    <font>
      <b/>
      <u/>
      <sz val="14"/>
      <color rgb="FF0000FF"/>
      <name val="Arial"/>
      <family val="2"/>
    </font>
    <font>
      <b/>
      <sz val="11"/>
      <color rgb="FF0099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7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i/>
      <sz val="12"/>
      <color indexed="60"/>
      <name val="Arial"/>
      <family val="2"/>
    </font>
    <font>
      <b/>
      <sz val="12"/>
      <color indexed="8"/>
      <name val="Arial"/>
      <family val="2"/>
    </font>
    <font>
      <sz val="10"/>
      <name val="VNI-Times"/>
    </font>
    <font>
      <b/>
      <u/>
      <sz val="12"/>
      <color indexed="12"/>
      <name val="Arial"/>
      <family val="2"/>
    </font>
    <font>
      <sz val="12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rgb="FFFF0000"/>
      </patternFill>
    </fill>
  </fills>
  <borders count="33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/>
      <top/>
      <bottom style="thin">
        <color indexed="64"/>
      </bottom>
      <diagonal/>
    </border>
  </borders>
  <cellStyleXfs count="139">
    <xf numFmtId="0" fontId="0" fillId="0" borderId="0"/>
    <xf numFmtId="165" fontId="5" fillId="0" borderId="0"/>
    <xf numFmtId="0" fontId="4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9" borderId="0" applyNumberFormat="0" applyBorder="0" applyAlignment="0" applyProtection="0"/>
    <xf numFmtId="0" fontId="5" fillId="0" borderId="0"/>
    <xf numFmtId="0" fontId="11" fillId="17" borderId="0" applyNumberFormat="0" applyBorder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/>
    <xf numFmtId="0" fontId="6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9" borderId="0" applyNumberFormat="0" applyBorder="0" applyAlignment="0" applyProtection="0"/>
    <xf numFmtId="0" fontId="4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/>
    <xf numFmtId="0" fontId="5" fillId="0" borderId="0"/>
    <xf numFmtId="0" fontId="6" fillId="9" borderId="0" applyNumberFormat="0" applyBorder="0" applyAlignment="0" applyProtection="0"/>
    <xf numFmtId="0" fontId="8" fillId="14" borderId="0" applyNumberFormat="0" applyBorder="0" applyAlignment="0" applyProtection="0"/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/>
    <xf numFmtId="0" fontId="1" fillId="0" borderId="0"/>
    <xf numFmtId="0" fontId="6" fillId="9" borderId="0" applyNumberFormat="0" applyBorder="0" applyAlignment="0" applyProtection="0"/>
    <xf numFmtId="164" fontId="14" fillId="0" borderId="0"/>
    <xf numFmtId="164" fontId="15" fillId="0" borderId="0"/>
    <xf numFmtId="164" fontId="16" fillId="0" borderId="0"/>
    <xf numFmtId="0" fontId="17" fillId="0" borderId="0"/>
    <xf numFmtId="0" fontId="9" fillId="0" borderId="0"/>
    <xf numFmtId="0" fontId="1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/>
    <xf numFmtId="0" fontId="24" fillId="28" borderId="10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30" borderId="13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8" fillId="0" borderId="0"/>
  </cellStyleXfs>
  <cellXfs count="615">
    <xf numFmtId="0" fontId="0" fillId="0" borderId="0" xfId="0"/>
    <xf numFmtId="0" fontId="36" fillId="0" borderId="0" xfId="49" applyFont="1" applyFill="1" applyAlignment="1">
      <alignment vertical="center"/>
    </xf>
    <xf numFmtId="0" fontId="37" fillId="0" borderId="0" xfId="45" applyFont="1" applyFill="1" applyAlignment="1">
      <alignment vertical="center"/>
    </xf>
    <xf numFmtId="16" fontId="38" fillId="0" borderId="0" xfId="51" applyNumberFormat="1" applyFont="1" applyFill="1" applyBorder="1" applyAlignment="1">
      <alignment horizontal="center" vertical="center"/>
    </xf>
    <xf numFmtId="0" fontId="39" fillId="0" borderId="0" xfId="45" applyFont="1" applyFill="1"/>
    <xf numFmtId="0" fontId="38" fillId="0" borderId="0" xfId="49" applyFont="1" applyFill="1" applyAlignment="1">
      <alignment horizontal="left" vertical="center"/>
    </xf>
    <xf numFmtId="0" fontId="37" fillId="0" borderId="0" xfId="0" applyFont="1" applyFill="1"/>
    <xf numFmtId="0" fontId="37" fillId="0" borderId="0" xfId="49" applyFont="1" applyFill="1" applyAlignment="1">
      <alignment vertical="center"/>
    </xf>
    <xf numFmtId="0" fontId="39" fillId="0" borderId="0" xfId="45" applyFont="1" applyFill="1" applyAlignment="1">
      <alignment vertical="center"/>
    </xf>
    <xf numFmtId="0" fontId="37" fillId="0" borderId="0" xfId="51" applyFont="1" applyFill="1" applyAlignment="1">
      <alignment vertical="center"/>
    </xf>
    <xf numFmtId="0" fontId="40" fillId="0" borderId="0" xfId="47" applyFont="1" applyFill="1" applyBorder="1" applyAlignment="1">
      <alignment horizontal="center"/>
    </xf>
    <xf numFmtId="0" fontId="41" fillId="0" borderId="0" xfId="47" applyFont="1" applyFill="1"/>
    <xf numFmtId="166" fontId="40" fillId="0" borderId="0" xfId="46" applyNumberFormat="1" applyFont="1" applyFill="1" applyBorder="1" applyAlignment="1">
      <alignment horizontal="center"/>
    </xf>
    <xf numFmtId="0" fontId="41" fillId="0" borderId="0" xfId="46" applyFont="1" applyFill="1"/>
    <xf numFmtId="0" fontId="40" fillId="0" borderId="0" xfId="46" applyFont="1" applyFill="1" applyAlignment="1">
      <alignment horizontal="centerContinuous"/>
    </xf>
    <xf numFmtId="0" fontId="40" fillId="0" borderId="0" xfId="46" applyFont="1" applyFill="1" applyBorder="1" applyAlignment="1">
      <alignment horizontal="center"/>
    </xf>
    <xf numFmtId="0" fontId="39" fillId="0" borderId="0" xfId="45" applyFont="1" applyFill="1" applyAlignment="1">
      <alignment horizontal="center"/>
    </xf>
    <xf numFmtId="0" fontId="39" fillId="0" borderId="0" xfId="45" applyFont="1" applyFill="1" applyAlignment="1">
      <alignment horizontal="right"/>
    </xf>
    <xf numFmtId="0" fontId="43" fillId="0" borderId="0" xfId="45" applyFont="1" applyFill="1"/>
    <xf numFmtId="0" fontId="40" fillId="0" borderId="0" xfId="45" applyFont="1" applyFill="1" applyBorder="1" applyAlignment="1"/>
    <xf numFmtId="0" fontId="39" fillId="0" borderId="0" xfId="0" applyFont="1" applyFill="1" applyAlignment="1">
      <alignment horizontal="right"/>
    </xf>
    <xf numFmtId="0" fontId="44" fillId="0" borderId="0" xfId="5" applyFont="1" applyFill="1" applyAlignment="1" applyProtection="1"/>
    <xf numFmtId="0" fontId="43" fillId="0" borderId="0" xfId="0" applyFont="1" applyFill="1"/>
    <xf numFmtId="0" fontId="39" fillId="0" borderId="0" xfId="0" applyFont="1" applyFill="1"/>
    <xf numFmtId="0" fontId="40" fillId="0" borderId="0" xfId="49" applyFont="1" applyFill="1" applyAlignment="1">
      <alignment vertical="center"/>
    </xf>
    <xf numFmtId="0" fontId="45" fillId="0" borderId="0" xfId="0" applyFont="1" applyFill="1"/>
    <xf numFmtId="0" fontId="46" fillId="0" borderId="0" xfId="0" applyFont="1" applyFill="1"/>
    <xf numFmtId="0" fontId="47" fillId="0" borderId="0" xfId="51" applyFont="1" applyFill="1" applyAlignment="1">
      <alignment vertical="center"/>
    </xf>
    <xf numFmtId="0" fontId="47" fillId="0" borderId="0" xfId="51" applyFont="1" applyFill="1" applyAlignment="1">
      <alignment horizontal="right" vertical="center"/>
    </xf>
    <xf numFmtId="1" fontId="48" fillId="0" borderId="0" xfId="51" applyNumberFormat="1" applyFont="1" applyFill="1" applyBorder="1" applyAlignment="1">
      <alignment horizontal="left" vertical="center"/>
    </xf>
    <xf numFmtId="0" fontId="38" fillId="0" borderId="0" xfId="51" applyFont="1" applyFill="1" applyAlignment="1">
      <alignment vertical="center"/>
    </xf>
    <xf numFmtId="0" fontId="43" fillId="0" borderId="0" xfId="51" applyFont="1" applyFill="1" applyAlignment="1">
      <alignment vertical="center"/>
    </xf>
    <xf numFmtId="0" fontId="38" fillId="0" borderId="0" xfId="49" applyFont="1" applyFill="1" applyAlignment="1">
      <alignment vertical="center"/>
    </xf>
    <xf numFmtId="0" fontId="38" fillId="0" borderId="0" xfId="49" applyFont="1" applyFill="1" applyBorder="1" applyAlignment="1">
      <alignment vertical="center"/>
    </xf>
    <xf numFmtId="0" fontId="47" fillId="0" borderId="0" xfId="49" applyFont="1" applyFill="1" applyBorder="1" applyAlignment="1">
      <alignment vertical="center"/>
    </xf>
    <xf numFmtId="0" fontId="49" fillId="0" borderId="0" xfId="49" applyFont="1" applyFill="1" applyBorder="1" applyAlignment="1">
      <alignment vertical="center"/>
    </xf>
    <xf numFmtId="0" fontId="38" fillId="0" borderId="0" xfId="49" applyFont="1" applyFill="1" applyAlignment="1">
      <alignment horizontal="right" vertical="center"/>
    </xf>
    <xf numFmtId="1" fontId="39" fillId="0" borderId="0" xfId="51" applyNumberFormat="1" applyFont="1" applyFill="1" applyAlignment="1">
      <alignment horizontal="left" vertical="center"/>
    </xf>
    <xf numFmtId="0" fontId="40" fillId="0" borderId="0" xfId="49" applyFont="1" applyFill="1" applyBorder="1" applyAlignment="1">
      <alignment vertical="center"/>
    </xf>
    <xf numFmtId="0" fontId="39" fillId="0" borderId="0" xfId="51" applyFont="1" applyFill="1" applyAlignment="1">
      <alignment vertical="center"/>
    </xf>
    <xf numFmtId="0" fontId="38" fillId="0" borderId="0" xfId="49" applyFont="1" applyFill="1" applyBorder="1" applyAlignment="1">
      <alignment horizontal="right" vertical="center"/>
    </xf>
    <xf numFmtId="16" fontId="50" fillId="0" borderId="0" xfId="45" applyNumberFormat="1" applyFont="1" applyFill="1" applyBorder="1" applyAlignment="1">
      <alignment horizontal="center"/>
    </xf>
    <xf numFmtId="0" fontId="38" fillId="0" borderId="0" xfId="51" applyFont="1" applyFill="1" applyBorder="1" applyAlignment="1">
      <alignment horizontal="right" vertical="center"/>
    </xf>
    <xf numFmtId="0" fontId="38" fillId="0" borderId="0" xfId="45" applyFont="1" applyFill="1" applyAlignment="1">
      <alignment horizontal="left"/>
    </xf>
    <xf numFmtId="0" fontId="37" fillId="0" borderId="0" xfId="51" applyFont="1" applyFill="1" applyBorder="1" applyAlignment="1">
      <alignment horizontal="left" vertical="center"/>
    </xf>
    <xf numFmtId="0" fontId="38" fillId="0" borderId="0" xfId="45" applyFont="1" applyFill="1"/>
    <xf numFmtId="0" fontId="39" fillId="0" borderId="0" xfId="47" applyFont="1" applyFill="1" applyBorder="1"/>
    <xf numFmtId="0" fontId="51" fillId="0" borderId="0" xfId="47" applyFont="1" applyFill="1" applyBorder="1" applyAlignment="1">
      <alignment horizontal="center"/>
    </xf>
    <xf numFmtId="0" fontId="41" fillId="0" borderId="0" xfId="46" applyFont="1" applyFill="1" applyBorder="1" applyAlignment="1">
      <alignment horizontal="centerContinuous"/>
    </xf>
    <xf numFmtId="0" fontId="40" fillId="0" borderId="0" xfId="45" applyFont="1" applyFill="1" applyBorder="1" applyAlignment="1">
      <alignment horizontal="left"/>
    </xf>
    <xf numFmtId="0" fontId="35" fillId="4" borderId="0" xfId="51" applyFont="1" applyFill="1" applyBorder="1" applyAlignment="1">
      <alignment vertical="center"/>
    </xf>
    <xf numFmtId="0" fontId="32" fillId="0" borderId="0" xfId="46" applyFont="1"/>
    <xf numFmtId="0" fontId="32" fillId="0" borderId="0" xfId="46" applyFont="1" applyAlignment="1">
      <alignment horizontal="left"/>
    </xf>
    <xf numFmtId="0" fontId="32" fillId="0" borderId="0" xfId="46" applyFont="1" applyFill="1"/>
    <xf numFmtId="0" fontId="32" fillId="0" borderId="0" xfId="46" applyFont="1" applyFill="1" applyAlignment="1">
      <alignment horizontal="left"/>
    </xf>
    <xf numFmtId="167" fontId="35" fillId="3" borderId="4" xfId="46" applyNumberFormat="1" applyFont="1" applyFill="1" applyBorder="1" applyAlignment="1">
      <alignment vertical="center"/>
    </xf>
    <xf numFmtId="166" fontId="62" fillId="0" borderId="0" xfId="0" applyNumberFormat="1" applyFont="1" applyFill="1" applyBorder="1" applyAlignment="1">
      <alignment horizontal="center"/>
    </xf>
    <xf numFmtId="166" fontId="61" fillId="0" borderId="0" xfId="0" applyNumberFormat="1" applyFont="1" applyFill="1" applyBorder="1" applyAlignment="1">
      <alignment horizontal="center"/>
    </xf>
    <xf numFmtId="167" fontId="35" fillId="3" borderId="0" xfId="46" applyNumberFormat="1" applyFont="1" applyFill="1" applyBorder="1" applyAlignment="1">
      <alignment horizontal="center" vertical="center"/>
    </xf>
    <xf numFmtId="0" fontId="32" fillId="0" borderId="0" xfId="45" applyFont="1" applyFill="1" applyBorder="1" applyAlignment="1">
      <alignment vertical="center"/>
    </xf>
    <xf numFmtId="0" fontId="32" fillId="0" borderId="0" xfId="45" applyFont="1" applyBorder="1" applyAlignment="1">
      <alignment vertical="center"/>
    </xf>
    <xf numFmtId="0" fontId="32" fillId="4" borderId="0" xfId="46" applyFont="1" applyFill="1" applyBorder="1"/>
    <xf numFmtId="0" fontId="32" fillId="4" borderId="0" xfId="45" applyFont="1" applyFill="1" applyBorder="1" applyAlignment="1">
      <alignment vertical="center"/>
    </xf>
    <xf numFmtId="0" fontId="32" fillId="0" borderId="0" xfId="46" applyFont="1" applyBorder="1"/>
    <xf numFmtId="0" fontId="59" fillId="4" borderId="0" xfId="45" applyFont="1" applyFill="1" applyBorder="1" applyAlignment="1">
      <alignment horizontal="center" vertical="center"/>
    </xf>
    <xf numFmtId="0" fontId="54" fillId="3" borderId="0" xfId="49" applyFont="1" applyFill="1" applyBorder="1" applyAlignment="1">
      <alignment vertical="center"/>
    </xf>
    <xf numFmtId="0" fontId="58" fillId="3" borderId="2" xfId="0" applyFont="1" applyFill="1" applyBorder="1" applyAlignment="1">
      <alignment horizontal="left" vertical="center"/>
    </xf>
    <xf numFmtId="0" fontId="35" fillId="3" borderId="0" xfId="49" applyFont="1" applyFill="1" applyBorder="1" applyAlignment="1">
      <alignment vertical="center"/>
    </xf>
    <xf numFmtId="0" fontId="57" fillId="0" borderId="0" xfId="45" applyFont="1" applyBorder="1" applyAlignment="1">
      <alignment horizontal="center"/>
    </xf>
    <xf numFmtId="0" fontId="65" fillId="0" borderId="0" xfId="46" applyFont="1" applyAlignment="1">
      <alignment horizontal="left"/>
    </xf>
    <xf numFmtId="0" fontId="65" fillId="0" borderId="0" xfId="46" applyFont="1"/>
    <xf numFmtId="0" fontId="66" fillId="0" borderId="0" xfId="46" applyFont="1" applyAlignment="1">
      <alignment horizontal="centerContinuous"/>
    </xf>
    <xf numFmtId="0" fontId="57" fillId="0" borderId="0" xfId="45" applyFont="1" applyAlignment="1">
      <alignment horizontal="right"/>
    </xf>
    <xf numFmtId="15" fontId="57" fillId="0" borderId="0" xfId="45" applyNumberFormat="1" applyFont="1" applyBorder="1" applyAlignment="1">
      <alignment horizontal="center"/>
    </xf>
    <xf numFmtId="171" fontId="32" fillId="0" borderId="4" xfId="121" applyNumberFormat="1" applyFont="1" applyFill="1" applyBorder="1" applyAlignment="1">
      <alignment horizontal="center" vertical="center" wrapText="1"/>
    </xf>
    <xf numFmtId="0" fontId="67" fillId="0" borderId="0" xfId="46" applyFont="1" applyBorder="1" applyAlignment="1">
      <alignment horizontal="right"/>
    </xf>
    <xf numFmtId="0" fontId="68" fillId="5" borderId="0" xfId="51" applyFont="1" applyFill="1" applyBorder="1" applyAlignment="1">
      <alignment horizontal="right" vertical="center"/>
    </xf>
    <xf numFmtId="168" fontId="32" fillId="5" borderId="0" xfId="46" applyNumberFormat="1" applyFont="1" applyFill="1" applyBorder="1"/>
    <xf numFmtId="167" fontId="64" fillId="5" borderId="0" xfId="46" applyNumberFormat="1" applyFont="1" applyFill="1" applyBorder="1" applyAlignment="1">
      <alignment horizontal="left"/>
    </xf>
    <xf numFmtId="0" fontId="69" fillId="5" borderId="0" xfId="45" applyFont="1" applyFill="1" applyBorder="1" applyAlignment="1">
      <alignment horizontal="center"/>
    </xf>
    <xf numFmtId="0" fontId="32" fillId="5" borderId="0" xfId="46" applyFont="1" applyFill="1" applyBorder="1"/>
    <xf numFmtId="0" fontId="33" fillId="3" borderId="0" xfId="49" applyFont="1" applyFill="1" applyBorder="1" applyAlignment="1">
      <alignment vertical="center"/>
    </xf>
    <xf numFmtId="0" fontId="70" fillId="3" borderId="0" xfId="49" applyFont="1" applyFill="1" applyBorder="1" applyAlignment="1">
      <alignment vertical="center"/>
    </xf>
    <xf numFmtId="0" fontId="32" fillId="5" borderId="0" xfId="45" applyFont="1" applyFill="1" applyBorder="1"/>
    <xf numFmtId="0" fontId="32" fillId="2" borderId="0" xfId="46" applyFont="1" applyFill="1"/>
    <xf numFmtId="0" fontId="62" fillId="3" borderId="0" xfId="49" applyFont="1" applyFill="1" applyBorder="1" applyAlignment="1">
      <alignment vertical="center"/>
    </xf>
    <xf numFmtId="0" fontId="71" fillId="8" borderId="0" xfId="45" applyFont="1" applyFill="1" applyBorder="1" applyAlignment="1">
      <alignment horizontal="right" vertical="center"/>
    </xf>
    <xf numFmtId="0" fontId="42" fillId="5" borderId="0" xfId="45" applyFont="1" applyFill="1" applyBorder="1" applyAlignment="1">
      <alignment vertical="center"/>
    </xf>
    <xf numFmtId="0" fontId="33" fillId="5" borderId="0" xfId="0" applyFont="1" applyFill="1" applyBorder="1" applyAlignment="1">
      <alignment horizontal="center"/>
    </xf>
    <xf numFmtId="16" fontId="32" fillId="5" borderId="0" xfId="45" applyNumberFormat="1" applyFont="1" applyFill="1" applyBorder="1"/>
    <xf numFmtId="0" fontId="57" fillId="3" borderId="0" xfId="49" applyFont="1" applyFill="1" applyBorder="1" applyAlignment="1">
      <alignment vertical="center"/>
    </xf>
    <xf numFmtId="0" fontId="63" fillId="3" borderId="0" xfId="45" applyFont="1" applyFill="1" applyBorder="1" applyAlignment="1">
      <alignment horizontal="right" vertical="center"/>
    </xf>
    <xf numFmtId="0" fontId="32" fillId="5" borderId="0" xfId="45" applyFont="1" applyFill="1"/>
    <xf numFmtId="0" fontId="72" fillId="3" borderId="0" xfId="45" applyFont="1" applyFill="1" applyBorder="1" applyAlignment="1">
      <alignment horizontal="right" vertical="center"/>
    </xf>
    <xf numFmtId="0" fontId="60" fillId="3" borderId="0" xfId="49" applyFont="1" applyFill="1" applyBorder="1" applyAlignment="1">
      <alignment vertical="center"/>
    </xf>
    <xf numFmtId="0" fontId="58" fillId="3" borderId="0" xfId="49" applyFont="1" applyFill="1" applyBorder="1" applyAlignment="1">
      <alignment vertical="center"/>
    </xf>
    <xf numFmtId="16" fontId="58" fillId="0" borderId="0" xfId="51" applyNumberFormat="1" applyFont="1" applyBorder="1" applyAlignment="1">
      <alignment horizontal="center" vertical="center"/>
    </xf>
    <xf numFmtId="0" fontId="57" fillId="5" borderId="0" xfId="0" applyFont="1" applyFill="1" applyBorder="1" applyAlignment="1">
      <alignment horizontal="center"/>
    </xf>
    <xf numFmtId="0" fontId="70" fillId="5" borderId="0" xfId="51" applyFont="1" applyFill="1" applyBorder="1" applyAlignment="1">
      <alignment horizontal="left" vertical="center"/>
    </xf>
    <xf numFmtId="1" fontId="73" fillId="5" borderId="0" xfId="51" applyNumberFormat="1" applyFont="1" applyFill="1" applyBorder="1" applyAlignment="1">
      <alignment horizontal="left" vertical="center"/>
    </xf>
    <xf numFmtId="0" fontId="69" fillId="3" borderId="0" xfId="49" applyFont="1" applyFill="1" applyBorder="1" applyAlignment="1">
      <alignment vertical="center"/>
    </xf>
    <xf numFmtId="0" fontId="71" fillId="3" borderId="0" xfId="45" applyFont="1" applyFill="1" applyBorder="1" applyAlignment="1">
      <alignment horizontal="right" vertical="center"/>
    </xf>
    <xf numFmtId="0" fontId="66" fillId="5" borderId="0" xfId="49" applyFont="1" applyFill="1" applyAlignment="1">
      <alignment horizontal="right" vertical="center"/>
    </xf>
    <xf numFmtId="0" fontId="66" fillId="5" borderId="0" xfId="49" applyFont="1" applyFill="1" applyAlignment="1">
      <alignment vertical="center"/>
    </xf>
    <xf numFmtId="0" fontId="57" fillId="5" borderId="0" xfId="45" applyFont="1" applyFill="1" applyBorder="1" applyAlignment="1">
      <alignment vertical="center"/>
    </xf>
    <xf numFmtId="16" fontId="66" fillId="5" borderId="0" xfId="51" applyNumberFormat="1" applyFont="1" applyFill="1" applyBorder="1" applyAlignment="1">
      <alignment horizontal="center" vertical="center"/>
    </xf>
    <xf numFmtId="0" fontId="32" fillId="3" borderId="0" xfId="48" applyFont="1" applyFill="1"/>
    <xf numFmtId="170" fontId="57" fillId="0" borderId="0" xfId="48" applyNumberFormat="1" applyFont="1" applyFill="1" applyBorder="1" applyAlignment="1">
      <alignment horizontal="center" vertical="center"/>
    </xf>
    <xf numFmtId="167" fontId="35" fillId="0" borderId="0" xfId="46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vertical="center"/>
    </xf>
    <xf numFmtId="166" fontId="61" fillId="0" borderId="0" xfId="0" applyNumberFormat="1" applyFont="1" applyFill="1" applyBorder="1" applyAlignment="1">
      <alignment horizontal="center" vertical="center"/>
    </xf>
    <xf numFmtId="169" fontId="75" fillId="0" borderId="0" xfId="48" applyNumberFormat="1" applyFont="1" applyFill="1" applyBorder="1" applyAlignment="1">
      <alignment horizontal="center" vertical="center"/>
    </xf>
    <xf numFmtId="16" fontId="75" fillId="0" borderId="0" xfId="48" applyNumberFormat="1" applyFont="1" applyFill="1" applyBorder="1" applyAlignment="1">
      <alignment horizontal="center" vertical="center"/>
    </xf>
    <xf numFmtId="166" fontId="61" fillId="0" borderId="0" xfId="0" applyNumberFormat="1" applyFont="1" applyFill="1" applyBorder="1" applyAlignment="1">
      <alignment vertical="center"/>
    </xf>
    <xf numFmtId="0" fontId="32" fillId="4" borderId="0" xfId="48" applyFont="1" applyFill="1" applyBorder="1"/>
    <xf numFmtId="0" fontId="33" fillId="0" borderId="0" xfId="48" applyFont="1" applyFill="1" applyBorder="1" applyAlignment="1">
      <alignment horizontal="center" vertical="center"/>
    </xf>
    <xf numFmtId="16" fontId="57" fillId="0" borderId="0" xfId="48" applyNumberFormat="1" applyFont="1" applyFill="1" applyBorder="1" applyAlignment="1">
      <alignment horizontal="center" vertical="center"/>
    </xf>
    <xf numFmtId="16" fontId="53" fillId="0" borderId="0" xfId="48" applyNumberFormat="1" applyFont="1" applyFill="1" applyBorder="1" applyAlignment="1">
      <alignment horizontal="center" vertical="center"/>
    </xf>
    <xf numFmtId="16" fontId="57" fillId="4" borderId="0" xfId="48" applyNumberFormat="1" applyFont="1" applyFill="1" applyBorder="1" applyAlignment="1">
      <alignment horizontal="center" vertical="center"/>
    </xf>
    <xf numFmtId="0" fontId="53" fillId="0" borderId="0" xfId="48" applyFont="1" applyFill="1"/>
    <xf numFmtId="0" fontId="53" fillId="0" borderId="0" xfId="48" applyFont="1" applyFill="1" applyAlignment="1">
      <alignment wrapText="1"/>
    </xf>
    <xf numFmtId="0" fontId="57" fillId="0" borderId="0" xfId="48" applyFont="1" applyFill="1" applyAlignment="1">
      <alignment horizontal="center"/>
    </xf>
    <xf numFmtId="0" fontId="65" fillId="0" borderId="0" xfId="48" applyFont="1" applyFill="1"/>
    <xf numFmtId="0" fontId="65" fillId="0" borderId="0" xfId="48" applyFont="1" applyFill="1" applyAlignment="1">
      <alignment horizontal="center"/>
    </xf>
    <xf numFmtId="0" fontId="66" fillId="0" borderId="0" xfId="48" applyFont="1" applyFill="1" applyAlignment="1">
      <alignment horizontal="center"/>
    </xf>
    <xf numFmtId="0" fontId="57" fillId="0" borderId="0" xfId="48" applyFont="1" applyFill="1" applyAlignment="1">
      <alignment horizontal="centerContinuous"/>
    </xf>
    <xf numFmtId="0" fontId="32" fillId="3" borderId="0" xfId="48" applyFont="1" applyFill="1" applyAlignment="1">
      <alignment horizontal="center"/>
    </xf>
    <xf numFmtId="0" fontId="76" fillId="0" borderId="0" xfId="48" applyFont="1" applyFill="1" applyAlignment="1">
      <alignment horizontal="center"/>
    </xf>
    <xf numFmtId="15" fontId="57" fillId="0" borderId="0" xfId="13" applyNumberFormat="1" applyFont="1" applyFill="1" applyBorder="1" applyAlignment="1"/>
    <xf numFmtId="0" fontId="32" fillId="0" borderId="0" xfId="48" applyFont="1" applyFill="1"/>
    <xf numFmtId="0" fontId="76" fillId="0" borderId="0" xfId="48" applyFont="1" applyFill="1" applyAlignment="1">
      <alignment horizontal="left"/>
    </xf>
    <xf numFmtId="0" fontId="74" fillId="0" borderId="0" xfId="48" applyFont="1" applyFill="1" applyAlignment="1">
      <alignment horizontal="left"/>
    </xf>
    <xf numFmtId="0" fontId="59" fillId="0" borderId="0" xfId="48" applyFont="1" applyFill="1" applyAlignment="1">
      <alignment horizontal="left"/>
    </xf>
    <xf numFmtId="0" fontId="32" fillId="0" borderId="0" xfId="0" applyFont="1" applyFill="1" applyBorder="1" applyAlignment="1">
      <alignment vertical="center"/>
    </xf>
    <xf numFmtId="0" fontId="76" fillId="0" borderId="0" xfId="48" applyFont="1" applyFill="1"/>
    <xf numFmtId="0" fontId="78" fillId="4" borderId="0" xfId="48" applyFont="1" applyFill="1" applyBorder="1"/>
    <xf numFmtId="0" fontId="32" fillId="3" borderId="0" xfId="48" applyFont="1" applyFill="1" applyBorder="1"/>
    <xf numFmtId="0" fontId="32" fillId="5" borderId="0" xfId="46" applyFont="1" applyFill="1" applyBorder="1" applyAlignment="1">
      <alignment horizontal="left"/>
    </xf>
    <xf numFmtId="0" fontId="32" fillId="5" borderId="0" xfId="45" applyFont="1" applyFill="1" applyBorder="1" applyAlignment="1">
      <alignment horizontal="center"/>
    </xf>
    <xf numFmtId="167" fontId="62" fillId="5" borderId="0" xfId="46" applyNumberFormat="1" applyFont="1" applyFill="1" applyBorder="1" applyAlignment="1">
      <alignment horizontal="left"/>
    </xf>
    <xf numFmtId="0" fontId="79" fillId="3" borderId="0" xfId="49" applyFont="1" applyFill="1" applyBorder="1" applyAlignment="1">
      <alignment vertical="center"/>
    </xf>
    <xf numFmtId="0" fontId="56" fillId="3" borderId="0" xfId="49" applyFont="1" applyFill="1" applyBorder="1" applyAlignment="1">
      <alignment vertical="center"/>
    </xf>
    <xf numFmtId="1" fontId="80" fillId="5" borderId="0" xfId="51" applyNumberFormat="1" applyFont="1" applyFill="1" applyBorder="1" applyAlignment="1">
      <alignment horizontal="left" vertical="center"/>
    </xf>
    <xf numFmtId="1" fontId="32" fillId="5" borderId="0" xfId="51" applyNumberFormat="1" applyFont="1" applyFill="1" applyAlignment="1">
      <alignment horizontal="left" vertical="center"/>
    </xf>
    <xf numFmtId="0" fontId="81" fillId="3" borderId="0" xfId="48" applyFont="1" applyFill="1"/>
    <xf numFmtId="0" fontId="32" fillId="5" borderId="0" xfId="46" applyFont="1" applyFill="1"/>
    <xf numFmtId="0" fontId="66" fillId="5" borderId="0" xfId="46" applyFont="1" applyFill="1" applyBorder="1" applyAlignment="1">
      <alignment horizontal="left"/>
    </xf>
    <xf numFmtId="0" fontId="65" fillId="5" borderId="0" xfId="46" applyFont="1" applyFill="1" applyBorder="1" applyAlignment="1">
      <alignment horizontal="right"/>
    </xf>
    <xf numFmtId="168" fontId="65" fillId="5" borderId="0" xfId="46" applyNumberFormat="1" applyFont="1" applyFill="1" applyBorder="1" applyAlignment="1">
      <alignment horizontal="center"/>
    </xf>
    <xf numFmtId="0" fontId="65" fillId="5" borderId="0" xfId="46" applyFont="1" applyFill="1" applyBorder="1" applyAlignment="1">
      <alignment horizontal="center"/>
    </xf>
    <xf numFmtId="0" fontId="65" fillId="5" borderId="0" xfId="46" applyFont="1" applyFill="1" applyAlignment="1">
      <alignment horizontal="right"/>
    </xf>
    <xf numFmtId="168" fontId="65" fillId="5" borderId="0" xfId="46" applyNumberFormat="1" applyFont="1" applyFill="1"/>
    <xf numFmtId="0" fontId="65" fillId="5" borderId="0" xfId="46" applyFont="1" applyFill="1"/>
    <xf numFmtId="0" fontId="66" fillId="5" borderId="0" xfId="46" applyFont="1" applyFill="1" applyAlignment="1">
      <alignment horizontal="center"/>
    </xf>
    <xf numFmtId="0" fontId="65" fillId="3" borderId="0" xfId="46" applyFont="1" applyFill="1"/>
    <xf numFmtId="168" fontId="82" fillId="5" borderId="0" xfId="5" applyNumberFormat="1" applyFont="1" applyFill="1" applyAlignment="1" applyProtection="1">
      <alignment horizontal="left"/>
    </xf>
    <xf numFmtId="0" fontId="32" fillId="5" borderId="0" xfId="46" applyFont="1" applyFill="1" applyAlignment="1">
      <alignment horizontal="center"/>
    </xf>
    <xf numFmtId="15" fontId="57" fillId="5" borderId="0" xfId="45" quotePrefix="1" applyNumberFormat="1" applyFont="1" applyFill="1" applyBorder="1" applyAlignment="1">
      <alignment horizontal="center"/>
    </xf>
    <xf numFmtId="15" fontId="57" fillId="5" borderId="0" xfId="45" applyNumberFormat="1" applyFont="1" applyFill="1" applyBorder="1" applyAlignment="1">
      <alignment horizontal="center"/>
    </xf>
    <xf numFmtId="0" fontId="76" fillId="0" borderId="0" xfId="46" applyFont="1" applyFill="1" applyAlignment="1">
      <alignment horizontal="left"/>
    </xf>
    <xf numFmtId="0" fontId="32" fillId="5" borderId="0" xfId="46" applyFont="1" applyFill="1" applyAlignment="1">
      <alignment horizontal="left"/>
    </xf>
    <xf numFmtId="22" fontId="32" fillId="5" borderId="0" xfId="46" applyNumberFormat="1" applyFont="1" applyFill="1"/>
    <xf numFmtId="0" fontId="59" fillId="0" borderId="0" xfId="46" applyFont="1" applyFill="1" applyAlignment="1">
      <alignment horizontal="left"/>
    </xf>
    <xf numFmtId="0" fontId="74" fillId="0" borderId="0" xfId="46" applyFont="1" applyFill="1" applyAlignment="1">
      <alignment horizontal="left"/>
    </xf>
    <xf numFmtId="0" fontId="32" fillId="5" borderId="0" xfId="46" applyFont="1" applyFill="1" applyAlignment="1">
      <alignment horizontal="center" vertical="center"/>
    </xf>
    <xf numFmtId="168" fontId="32" fillId="5" borderId="0" xfId="46" applyNumberFormat="1" applyFont="1" applyFill="1" applyAlignment="1">
      <alignment horizontal="center" vertical="center"/>
    </xf>
    <xf numFmtId="0" fontId="32" fillId="4" borderId="0" xfId="46" applyFont="1" applyFill="1" applyAlignment="1">
      <alignment horizontal="center" vertical="center"/>
    </xf>
    <xf numFmtId="0" fontId="67" fillId="4" borderId="0" xfId="46" applyFont="1" applyFill="1" applyBorder="1" applyAlignment="1">
      <alignment horizontal="center" vertical="center"/>
    </xf>
    <xf numFmtId="0" fontId="32" fillId="4" borderId="0" xfId="48" applyFont="1" applyFill="1" applyAlignment="1">
      <alignment horizontal="center" vertical="center"/>
    </xf>
    <xf numFmtId="166" fontId="77" fillId="5" borderId="0" xfId="0" applyNumberFormat="1" applyFont="1" applyFill="1" applyBorder="1" applyAlignment="1">
      <alignment horizontal="center"/>
    </xf>
    <xf numFmtId="166" fontId="56" fillId="5" borderId="0" xfId="0" applyNumberFormat="1" applyFont="1" applyFill="1" applyBorder="1" applyAlignment="1">
      <alignment horizontal="center"/>
    </xf>
    <xf numFmtId="0" fontId="32" fillId="5" borderId="0" xfId="46" applyFont="1" applyFill="1" applyAlignment="1">
      <alignment horizontal="right"/>
    </xf>
    <xf numFmtId="168" fontId="32" fillId="5" borderId="0" xfId="46" applyNumberFormat="1" applyFont="1" applyFill="1"/>
    <xf numFmtId="0" fontId="76" fillId="5" borderId="0" xfId="46" applyFont="1" applyFill="1" applyAlignment="1">
      <alignment horizontal="left"/>
    </xf>
    <xf numFmtId="0" fontId="84" fillId="5" borderId="0" xfId="46" applyFont="1" applyFill="1" applyAlignment="1">
      <alignment horizontal="left"/>
    </xf>
    <xf numFmtId="0" fontId="68" fillId="5" borderId="0" xfId="46" applyFont="1" applyFill="1" applyBorder="1" applyAlignment="1">
      <alignment horizontal="right"/>
    </xf>
    <xf numFmtId="0" fontId="66" fillId="2" borderId="0" xfId="46" applyFont="1" applyFill="1" applyBorder="1" applyAlignment="1">
      <alignment horizontal="left"/>
    </xf>
    <xf numFmtId="0" fontId="65" fillId="2" borderId="0" xfId="46" applyFont="1" applyFill="1" applyBorder="1" applyAlignment="1">
      <alignment horizontal="right"/>
    </xf>
    <xf numFmtId="168" fontId="65" fillId="2" borderId="0" xfId="46" applyNumberFormat="1" applyFont="1" applyFill="1" applyBorder="1" applyAlignment="1">
      <alignment horizontal="center"/>
    </xf>
    <xf numFmtId="0" fontId="65" fillId="2" borderId="0" xfId="46" applyFont="1" applyFill="1" applyBorder="1" applyAlignment="1">
      <alignment horizontal="center"/>
    </xf>
    <xf numFmtId="0" fontId="32" fillId="2" borderId="0" xfId="46" applyFont="1" applyFill="1" applyAlignment="1">
      <alignment horizontal="left"/>
    </xf>
    <xf numFmtId="0" fontId="65" fillId="2" borderId="0" xfId="46" applyFont="1" applyFill="1" applyAlignment="1">
      <alignment horizontal="right"/>
    </xf>
    <xf numFmtId="0" fontId="66" fillId="2" borderId="0" xfId="46" applyFont="1" applyFill="1" applyAlignment="1">
      <alignment horizontal="center"/>
    </xf>
    <xf numFmtId="168" fontId="65" fillId="2" borderId="0" xfId="46" applyNumberFormat="1" applyFont="1" applyFill="1"/>
    <xf numFmtId="0" fontId="32" fillId="2" borderId="0" xfId="46" applyFont="1" applyFill="1" applyAlignment="1">
      <alignment horizontal="center"/>
    </xf>
    <xf numFmtId="15" fontId="57" fillId="2" borderId="0" xfId="45" quotePrefix="1" applyNumberFormat="1" applyFont="1" applyFill="1" applyBorder="1" applyAlignment="1">
      <alignment horizontal="center"/>
    </xf>
    <xf numFmtId="15" fontId="57" fillId="2" borderId="0" xfId="45" applyNumberFormat="1" applyFont="1" applyFill="1" applyBorder="1" applyAlignment="1">
      <alignment horizontal="center"/>
    </xf>
    <xf numFmtId="0" fontId="32" fillId="8" borderId="0" xfId="46" applyFont="1" applyFill="1" applyAlignment="1">
      <alignment horizontal="left"/>
    </xf>
    <xf numFmtId="0" fontId="32" fillId="8" borderId="0" xfId="46" applyFont="1" applyFill="1" applyAlignment="1">
      <alignment horizontal="right"/>
    </xf>
    <xf numFmtId="168" fontId="32" fillId="8" borderId="0" xfId="46" applyNumberFormat="1" applyFont="1" applyFill="1"/>
    <xf numFmtId="0" fontId="32" fillId="8" borderId="0" xfId="46" applyFont="1" applyFill="1"/>
    <xf numFmtId="0" fontId="32" fillId="8" borderId="0" xfId="46" applyFont="1" applyFill="1" applyAlignment="1">
      <alignment horizontal="center"/>
    </xf>
    <xf numFmtId="166" fontId="77" fillId="3" borderId="0" xfId="0" applyNumberFormat="1" applyFont="1" applyFill="1" applyBorder="1" applyAlignment="1">
      <alignment horizontal="center"/>
    </xf>
    <xf numFmtId="167" fontId="33" fillId="5" borderId="0" xfId="46" applyNumberFormat="1" applyFont="1" applyFill="1" applyBorder="1" applyAlignment="1">
      <alignment horizontal="left"/>
    </xf>
    <xf numFmtId="166" fontId="56" fillId="3" borderId="0" xfId="0" applyNumberFormat="1" applyFont="1" applyFill="1" applyBorder="1" applyAlignment="1">
      <alignment horizontal="center"/>
    </xf>
    <xf numFmtId="0" fontId="32" fillId="3" borderId="0" xfId="46" applyFont="1" applyFill="1"/>
    <xf numFmtId="0" fontId="77" fillId="3" borderId="0" xfId="49" applyFont="1" applyFill="1" applyBorder="1" applyAlignment="1">
      <alignment vertical="center"/>
    </xf>
    <xf numFmtId="16" fontId="56" fillId="5" borderId="0" xfId="46" applyNumberFormat="1" applyFont="1" applyFill="1" applyBorder="1" applyAlignment="1">
      <alignment horizontal="center"/>
    </xf>
    <xf numFmtId="0" fontId="32" fillId="2" borderId="0" xfId="46" applyFont="1" applyFill="1" applyAlignment="1">
      <alignment horizontal="right"/>
    </xf>
    <xf numFmtId="168" fontId="32" fillId="2" borderId="0" xfId="46" applyNumberFormat="1" applyFont="1" applyFill="1"/>
    <xf numFmtId="168" fontId="86" fillId="0" borderId="0" xfId="5" applyNumberFormat="1" applyFont="1" applyFill="1" applyAlignment="1" applyProtection="1">
      <alignment horizontal="left"/>
    </xf>
    <xf numFmtId="168" fontId="86" fillId="0" borderId="0" xfId="5" applyNumberFormat="1" applyFont="1" applyFill="1" applyAlignment="1" applyProtection="1"/>
    <xf numFmtId="168" fontId="86" fillId="5" borderId="0" xfId="5" applyNumberFormat="1" applyFont="1" applyFill="1" applyAlignment="1" applyProtection="1">
      <alignment horizontal="left"/>
    </xf>
    <xf numFmtId="168" fontId="86" fillId="2" borderId="0" xfId="5" applyNumberFormat="1" applyFont="1" applyFill="1" applyAlignment="1" applyProtection="1">
      <alignment horizontal="left"/>
    </xf>
    <xf numFmtId="0" fontId="33" fillId="5" borderId="0" xfId="46" applyFont="1" applyFill="1" applyBorder="1" applyAlignment="1">
      <alignment horizontal="center"/>
    </xf>
    <xf numFmtId="0" fontId="57" fillId="0" borderId="0" xfId="45" applyFont="1" applyBorder="1" applyAlignment="1">
      <alignment horizontal="left"/>
    </xf>
    <xf numFmtId="0" fontId="59" fillId="0" borderId="0" xfId="45" applyFont="1" applyFill="1" applyBorder="1" applyAlignment="1">
      <alignment horizontal="left" vertical="center"/>
    </xf>
    <xf numFmtId="0" fontId="32" fillId="5" borderId="0" xfId="45" applyFont="1" applyFill="1" applyBorder="1" applyAlignment="1">
      <alignment horizontal="left"/>
    </xf>
    <xf numFmtId="0" fontId="33" fillId="5" borderId="0" xfId="0" applyFont="1" applyFill="1" applyBorder="1" applyAlignment="1">
      <alignment horizontal="left"/>
    </xf>
    <xf numFmtId="0" fontId="57" fillId="5" borderId="0" xfId="0" applyFont="1" applyFill="1" applyBorder="1" applyAlignment="1">
      <alignment horizontal="left"/>
    </xf>
    <xf numFmtId="0" fontId="69" fillId="5" borderId="0" xfId="45" applyFont="1" applyFill="1" applyBorder="1" applyAlignment="1">
      <alignment horizontal="left"/>
    </xf>
    <xf numFmtId="0" fontId="57" fillId="2" borderId="0" xfId="46" applyFont="1" applyFill="1" applyBorder="1" applyAlignment="1"/>
    <xf numFmtId="0" fontId="33" fillId="0" borderId="0" xfId="46" applyFont="1" applyBorder="1" applyAlignment="1"/>
    <xf numFmtId="0" fontId="33" fillId="3" borderId="0" xfId="48" applyFont="1" applyFill="1" applyBorder="1" applyAlignment="1"/>
    <xf numFmtId="0" fontId="57" fillId="3" borderId="0" xfId="48" applyFont="1" applyFill="1" applyBorder="1" applyAlignment="1"/>
    <xf numFmtId="0" fontId="76" fillId="3" borderId="0" xfId="48" applyFont="1" applyFill="1" applyBorder="1" applyAlignment="1"/>
    <xf numFmtId="0" fontId="57" fillId="0" borderId="0" xfId="48" applyFont="1" applyFill="1" applyAlignment="1"/>
    <xf numFmtId="0" fontId="57" fillId="5" borderId="0" xfId="46" applyFont="1" applyFill="1" applyBorder="1" applyAlignment="1"/>
    <xf numFmtId="0" fontId="33" fillId="5" borderId="0" xfId="46" applyFont="1" applyFill="1" applyBorder="1" applyAlignment="1"/>
    <xf numFmtId="0" fontId="36" fillId="0" borderId="0" xfId="49" applyFont="1" applyFill="1" applyAlignment="1"/>
    <xf numFmtId="0" fontId="87" fillId="0" borderId="0" xfId="5" applyFont="1" applyFill="1" applyAlignment="1" applyProtection="1"/>
    <xf numFmtId="168" fontId="65" fillId="5" borderId="0" xfId="46" applyNumberFormat="1" applyFont="1" applyFill="1" applyAlignment="1">
      <alignment horizontal="center"/>
    </xf>
    <xf numFmtId="0" fontId="32" fillId="5" borderId="0" xfId="46" applyFont="1" applyFill="1" applyBorder="1" applyAlignment="1">
      <alignment horizontal="center"/>
    </xf>
    <xf numFmtId="0" fontId="42" fillId="5" borderId="0" xfId="45" applyFont="1" applyFill="1" applyBorder="1" applyAlignment="1">
      <alignment horizontal="center" vertical="center"/>
    </xf>
    <xf numFmtId="0" fontId="71" fillId="3" borderId="0" xfId="45" applyFont="1" applyFill="1" applyBorder="1" applyAlignment="1">
      <alignment horizontal="center" vertical="center"/>
    </xf>
    <xf numFmtId="168" fontId="32" fillId="5" borderId="0" xfId="46" applyNumberFormat="1" applyFont="1" applyFill="1" applyAlignment="1">
      <alignment horizontal="center"/>
    </xf>
    <xf numFmtId="0" fontId="32" fillId="0" borderId="0" xfId="45" applyFont="1" applyAlignment="1">
      <alignment horizontal="center"/>
    </xf>
    <xf numFmtId="0" fontId="69" fillId="3" borderId="0" xfId="49" applyFont="1" applyFill="1" applyBorder="1" applyAlignment="1">
      <alignment horizontal="center" vertical="center"/>
    </xf>
    <xf numFmtId="0" fontId="57" fillId="5" borderId="0" xfId="45" applyFont="1" applyFill="1" applyBorder="1" applyAlignment="1">
      <alignment horizontal="center" vertical="center"/>
    </xf>
    <xf numFmtId="167" fontId="54" fillId="0" borderId="15" xfId="46" applyNumberFormat="1" applyFont="1" applyFill="1" applyBorder="1" applyAlignment="1">
      <alignment horizontal="center" vertical="center"/>
    </xf>
    <xf numFmtId="166" fontId="58" fillId="4" borderId="19" xfId="0" applyNumberFormat="1" applyFont="1" applyFill="1" applyBorder="1" applyAlignment="1">
      <alignment horizontal="center" vertical="center"/>
    </xf>
    <xf numFmtId="166" fontId="55" fillId="0" borderId="23" xfId="0" applyNumberFormat="1" applyFont="1" applyFill="1" applyBorder="1" applyAlignment="1">
      <alignment horizontal="center" vertical="center"/>
    </xf>
    <xf numFmtId="166" fontId="61" fillId="0" borderId="25" xfId="0" applyNumberFormat="1" applyFont="1" applyFill="1" applyBorder="1" applyAlignment="1">
      <alignment horizontal="center" vertical="center"/>
    </xf>
    <xf numFmtId="167" fontId="54" fillId="3" borderId="23" xfId="46" applyNumberFormat="1" applyFont="1" applyFill="1" applyBorder="1" applyAlignment="1">
      <alignment horizontal="center" vertical="center"/>
    </xf>
    <xf numFmtId="166" fontId="58" fillId="0" borderId="24" xfId="0" applyNumberFormat="1" applyFont="1" applyFill="1" applyBorder="1" applyAlignment="1">
      <alignment horizontal="center" vertical="center"/>
    </xf>
    <xf numFmtId="168" fontId="32" fillId="5" borderId="0" xfId="46" applyNumberFormat="1" applyFont="1" applyFill="1" applyBorder="1" applyAlignment="1">
      <alignment horizontal="center"/>
    </xf>
    <xf numFmtId="0" fontId="71" fillId="8" borderId="0" xfId="45" applyFont="1" applyFill="1" applyBorder="1" applyAlignment="1">
      <alignment horizontal="center" vertical="center"/>
    </xf>
    <xf numFmtId="1" fontId="80" fillId="5" borderId="0" xfId="51" applyNumberFormat="1" applyFont="1" applyFill="1" applyBorder="1" applyAlignment="1">
      <alignment horizontal="center" vertical="center"/>
    </xf>
    <xf numFmtId="1" fontId="73" fillId="5" borderId="0" xfId="51" applyNumberFormat="1" applyFont="1" applyFill="1" applyBorder="1" applyAlignment="1">
      <alignment horizontal="center" vertical="center"/>
    </xf>
    <xf numFmtId="0" fontId="66" fillId="5" borderId="0" xfId="49" applyFont="1" applyFill="1" applyAlignment="1">
      <alignment horizontal="center" vertical="center"/>
    </xf>
    <xf numFmtId="16" fontId="35" fillId="4" borderId="1" xfId="46" applyNumberFormat="1" applyFont="1" applyFill="1" applyBorder="1" applyAlignment="1">
      <alignment horizontal="center" vertical="center"/>
    </xf>
    <xf numFmtId="166" fontId="61" fillId="4" borderId="22" xfId="0" applyNumberFormat="1" applyFont="1" applyFill="1" applyBorder="1" applyAlignment="1">
      <alignment horizontal="center" vertical="center"/>
    </xf>
    <xf numFmtId="166" fontId="56" fillId="4" borderId="17" xfId="0" applyNumberFormat="1" applyFont="1" applyFill="1" applyBorder="1" applyAlignment="1">
      <alignment horizontal="center" vertical="center"/>
    </xf>
    <xf numFmtId="16" fontId="35" fillId="4" borderId="24" xfId="46" applyNumberFormat="1" applyFont="1" applyFill="1" applyBorder="1" applyAlignment="1">
      <alignment horizontal="center" vertical="center"/>
    </xf>
    <xf numFmtId="16" fontId="35" fillId="4" borderId="25" xfId="46" applyNumberFormat="1" applyFont="1" applyFill="1" applyBorder="1" applyAlignment="1">
      <alignment horizontal="center" vertical="center"/>
    </xf>
    <xf numFmtId="166" fontId="55" fillId="0" borderId="15" xfId="0" applyNumberFormat="1" applyFont="1" applyFill="1" applyBorder="1" applyAlignment="1">
      <alignment horizontal="center" vertical="center"/>
    </xf>
    <xf numFmtId="166" fontId="58" fillId="4" borderId="18" xfId="0" applyNumberFormat="1" applyFont="1" applyFill="1" applyBorder="1" applyAlignment="1">
      <alignment horizontal="center" vertical="center"/>
    </xf>
    <xf numFmtId="166" fontId="61" fillId="0" borderId="20" xfId="0" applyNumberFormat="1" applyFont="1" applyFill="1" applyBorder="1" applyAlignment="1">
      <alignment horizontal="center" vertical="center"/>
    </xf>
    <xf numFmtId="0" fontId="88" fillId="5" borderId="0" xfId="46" applyFont="1" applyFill="1" applyAlignment="1">
      <alignment horizontal="left"/>
    </xf>
    <xf numFmtId="16" fontId="59" fillId="4" borderId="0" xfId="46" applyNumberFormat="1" applyFont="1" applyFill="1" applyBorder="1" applyAlignment="1">
      <alignment horizontal="center" vertical="center"/>
    </xf>
    <xf numFmtId="16" fontId="88" fillId="5" borderId="23" xfId="46" applyNumberFormat="1" applyFont="1" applyFill="1" applyBorder="1" applyAlignment="1">
      <alignment horizontal="center" vertical="center"/>
    </xf>
    <xf numFmtId="16" fontId="76" fillId="5" borderId="24" xfId="46" applyNumberFormat="1" applyFont="1" applyFill="1" applyBorder="1" applyAlignment="1">
      <alignment horizontal="center" vertical="center"/>
    </xf>
    <xf numFmtId="0" fontId="35" fillId="4" borderId="24" xfId="46" applyFont="1" applyFill="1" applyBorder="1" applyAlignment="1">
      <alignment horizontal="center" vertical="center"/>
    </xf>
    <xf numFmtId="0" fontId="35" fillId="5" borderId="14" xfId="46" applyFont="1" applyFill="1" applyBorder="1" applyAlignment="1">
      <alignment horizontal="center" vertical="center"/>
    </xf>
    <xf numFmtId="0" fontId="35" fillId="5" borderId="23" xfId="46" applyFont="1" applyFill="1" applyBorder="1" applyAlignment="1">
      <alignment horizontal="center" vertical="center" wrapText="1"/>
    </xf>
    <xf numFmtId="16" fontId="88" fillId="4" borderId="23" xfId="46" applyNumberFormat="1" applyFont="1" applyFill="1" applyBorder="1" applyAlignment="1">
      <alignment horizontal="center" vertical="center"/>
    </xf>
    <xf numFmtId="16" fontId="76" fillId="4" borderId="24" xfId="46" applyNumberFormat="1" applyFont="1" applyFill="1" applyBorder="1" applyAlignment="1">
      <alignment horizontal="center" vertical="center"/>
    </xf>
    <xf numFmtId="16" fontId="59" fillId="4" borderId="24" xfId="46" applyNumberFormat="1" applyFont="1" applyFill="1" applyBorder="1" applyAlignment="1">
      <alignment horizontal="center" vertical="center"/>
    </xf>
    <xf numFmtId="0" fontId="35" fillId="5" borderId="0" xfId="46" applyFont="1" applyFill="1" applyBorder="1" applyAlignment="1">
      <alignment horizontal="center" vertical="center" wrapText="1"/>
    </xf>
    <xf numFmtId="16" fontId="88" fillId="4" borderId="15" xfId="46" applyNumberFormat="1" applyFont="1" applyFill="1" applyBorder="1" applyAlignment="1">
      <alignment horizontal="center" vertical="center"/>
    </xf>
    <xf numFmtId="16" fontId="59" fillId="4" borderId="18" xfId="46" applyNumberFormat="1" applyFont="1" applyFill="1" applyBorder="1" applyAlignment="1">
      <alignment horizontal="center" vertical="center"/>
    </xf>
    <xf numFmtId="0" fontId="35" fillId="5" borderId="14" xfId="46" applyFont="1" applyFill="1" applyBorder="1" applyAlignment="1">
      <alignment horizontal="center" vertical="center" wrapText="1"/>
    </xf>
    <xf numFmtId="0" fontId="35" fillId="5" borderId="26" xfId="46" applyFont="1" applyFill="1" applyBorder="1" applyAlignment="1">
      <alignment horizontal="center" vertical="center" wrapText="1"/>
    </xf>
    <xf numFmtId="16" fontId="35" fillId="4" borderId="18" xfId="46" applyNumberFormat="1" applyFont="1" applyFill="1" applyBorder="1" applyAlignment="1">
      <alignment horizontal="center" vertical="center"/>
    </xf>
    <xf numFmtId="0" fontId="88" fillId="0" borderId="0" xfId="48" applyFont="1" applyFill="1" applyAlignment="1">
      <alignment horizontal="left"/>
    </xf>
    <xf numFmtId="0" fontId="59" fillId="0" borderId="0" xfId="48" applyFont="1" applyFill="1" applyBorder="1" applyAlignment="1">
      <alignment horizontal="left"/>
    </xf>
    <xf numFmtId="0" fontId="76" fillId="0" borderId="0" xfId="48" applyFont="1" applyFill="1" applyBorder="1" applyAlignment="1">
      <alignment horizontal="left"/>
    </xf>
    <xf numFmtId="0" fontId="33" fillId="0" borderId="23" xfId="48" applyFont="1" applyFill="1" applyBorder="1" applyAlignment="1">
      <alignment horizontal="center" vertical="center"/>
    </xf>
    <xf numFmtId="0" fontId="33" fillId="0" borderId="25" xfId="48" applyFont="1" applyFill="1" applyBorder="1" applyAlignment="1">
      <alignment horizontal="center" vertical="center"/>
    </xf>
    <xf numFmtId="0" fontId="35" fillId="5" borderId="28" xfId="45" applyFont="1" applyFill="1" applyBorder="1" applyAlignment="1">
      <alignment horizontal="center" vertical="center" wrapText="1"/>
    </xf>
    <xf numFmtId="0" fontId="53" fillId="5" borderId="26" xfId="45" applyFont="1" applyFill="1" applyBorder="1" applyAlignment="1">
      <alignment horizontal="center" vertical="center" wrapText="1"/>
    </xf>
    <xf numFmtId="0" fontId="35" fillId="5" borderId="14" xfId="45" applyFont="1" applyFill="1" applyBorder="1" applyAlignment="1">
      <alignment horizontal="center" vertical="center" wrapText="1"/>
    </xf>
    <xf numFmtId="0" fontId="35" fillId="5" borderId="23" xfId="45" applyFont="1" applyFill="1" applyBorder="1" applyAlignment="1">
      <alignment horizontal="center" vertical="center"/>
    </xf>
    <xf numFmtId="0" fontId="35" fillId="7" borderId="25" xfId="45" applyFont="1" applyFill="1" applyBorder="1" applyAlignment="1">
      <alignment horizontal="center" vertical="center"/>
    </xf>
    <xf numFmtId="0" fontId="35" fillId="0" borderId="14" xfId="46" applyFont="1" applyFill="1" applyBorder="1" applyAlignment="1">
      <alignment horizontal="center" vertical="center"/>
    </xf>
    <xf numFmtId="0" fontId="32" fillId="0" borderId="0" xfId="46" applyFont="1" applyBorder="1" applyAlignment="1">
      <alignment horizontal="left"/>
    </xf>
    <xf numFmtId="0" fontId="35" fillId="4" borderId="26" xfId="46" applyFont="1" applyFill="1" applyBorder="1" applyAlignment="1">
      <alignment horizontal="center" vertical="center"/>
    </xf>
    <xf numFmtId="0" fontId="35" fillId="0" borderId="28" xfId="46" applyFont="1" applyFill="1" applyBorder="1" applyAlignment="1">
      <alignment horizontal="center" vertical="center" wrapText="1"/>
    </xf>
    <xf numFmtId="0" fontId="57" fillId="0" borderId="0" xfId="45" applyFont="1" applyFill="1" applyBorder="1" applyAlignment="1">
      <alignment horizontal="left" vertical="center"/>
    </xf>
    <xf numFmtId="0" fontId="59" fillId="4" borderId="0" xfId="45" applyFont="1" applyFill="1" applyBorder="1" applyAlignment="1">
      <alignment horizontal="left" vertical="center"/>
    </xf>
    <xf numFmtId="0" fontId="32" fillId="4" borderId="21" xfId="46" applyFont="1" applyFill="1" applyBorder="1" applyAlignment="1">
      <alignment horizontal="center" vertical="center"/>
    </xf>
    <xf numFmtId="0" fontId="32" fillId="4" borderId="25" xfId="45" applyFont="1" applyFill="1" applyBorder="1" applyAlignment="1">
      <alignment horizontal="center" vertical="center"/>
    </xf>
    <xf numFmtId="0" fontId="35" fillId="5" borderId="27" xfId="46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left" vertical="center"/>
    </xf>
    <xf numFmtId="16" fontId="76" fillId="5" borderId="0" xfId="0" applyNumberFormat="1" applyFont="1" applyFill="1" applyBorder="1" applyAlignment="1">
      <alignment horizontal="left" vertical="center"/>
    </xf>
    <xf numFmtId="0" fontId="76" fillId="5" borderId="0" xfId="0" applyNumberFormat="1" applyFont="1" applyFill="1" applyBorder="1" applyAlignment="1">
      <alignment horizontal="left" vertical="center"/>
    </xf>
    <xf numFmtId="0" fontId="35" fillId="6" borderId="14" xfId="46" applyFont="1" applyFill="1" applyBorder="1" applyAlignment="1">
      <alignment horizontal="center" vertical="center"/>
    </xf>
    <xf numFmtId="16" fontId="85" fillId="2" borderId="23" xfId="46" applyNumberFormat="1" applyFont="1" applyFill="1" applyBorder="1" applyAlignment="1">
      <alignment horizontal="center" vertical="center"/>
    </xf>
    <xf numFmtId="16" fontId="76" fillId="2" borderId="24" xfId="46" applyNumberFormat="1" applyFont="1" applyFill="1" applyBorder="1" applyAlignment="1">
      <alignment horizontal="center" vertical="center"/>
    </xf>
    <xf numFmtId="0" fontId="85" fillId="2" borderId="25" xfId="49" applyFont="1" applyFill="1" applyBorder="1" applyAlignment="1">
      <alignment horizontal="center" vertical="center"/>
    </xf>
    <xf numFmtId="16" fontId="76" fillId="2" borderId="25" xfId="46" applyNumberFormat="1" applyFont="1" applyFill="1" applyBorder="1" applyAlignment="1">
      <alignment horizontal="center" vertical="center"/>
    </xf>
    <xf numFmtId="16" fontId="85" fillId="2" borderId="16" xfId="46" applyNumberFormat="1" applyFont="1" applyFill="1" applyBorder="1" applyAlignment="1">
      <alignment horizontal="center" vertical="center"/>
    </xf>
    <xf numFmtId="16" fontId="76" fillId="2" borderId="0" xfId="46" applyNumberFormat="1" applyFont="1" applyFill="1" applyBorder="1" applyAlignment="1">
      <alignment horizontal="center" vertical="center"/>
    </xf>
    <xf numFmtId="0" fontId="85" fillId="2" borderId="21" xfId="49" applyFont="1" applyFill="1" applyBorder="1" applyAlignment="1">
      <alignment horizontal="center" vertical="center"/>
    </xf>
    <xf numFmtId="16" fontId="76" fillId="2" borderId="21" xfId="46" applyNumberFormat="1" applyFont="1" applyFill="1" applyBorder="1" applyAlignment="1">
      <alignment horizontal="center" vertical="center"/>
    </xf>
    <xf numFmtId="0" fontId="35" fillId="2" borderId="27" xfId="46" applyFont="1" applyFill="1" applyBorder="1" applyAlignment="1">
      <alignment horizontal="center" vertical="center" wrapText="1"/>
    </xf>
    <xf numFmtId="0" fontId="35" fillId="2" borderId="14" xfId="46" applyFont="1" applyFill="1" applyBorder="1" applyAlignment="1">
      <alignment horizontal="center" vertical="center" wrapText="1"/>
    </xf>
    <xf numFmtId="0" fontId="85" fillId="2" borderId="25" xfId="46" applyFont="1" applyFill="1" applyBorder="1" applyAlignment="1">
      <alignment horizontal="center" vertical="center"/>
    </xf>
    <xf numFmtId="0" fontId="35" fillId="2" borderId="28" xfId="46" applyFont="1" applyFill="1" applyBorder="1" applyAlignment="1">
      <alignment horizontal="center" vertical="center" wrapText="1"/>
    </xf>
    <xf numFmtId="16" fontId="85" fillId="2" borderId="17" xfId="46" applyNumberFormat="1" applyFont="1" applyFill="1" applyBorder="1" applyAlignment="1">
      <alignment horizontal="center" vertical="center"/>
    </xf>
    <xf numFmtId="16" fontId="76" fillId="2" borderId="19" xfId="46" applyNumberFormat="1" applyFont="1" applyFill="1" applyBorder="1" applyAlignment="1">
      <alignment horizontal="center" vertical="center"/>
    </xf>
    <xf numFmtId="0" fontId="85" fillId="2" borderId="22" xfId="46" applyFont="1" applyFill="1" applyBorder="1" applyAlignment="1">
      <alignment horizontal="center" vertical="center"/>
    </xf>
    <xf numFmtId="16" fontId="76" fillId="2" borderId="22" xfId="46" applyNumberFormat="1" applyFont="1" applyFill="1" applyBorder="1" applyAlignment="1">
      <alignment horizontal="center" vertical="center"/>
    </xf>
    <xf numFmtId="168" fontId="83" fillId="5" borderId="0" xfId="5" applyNumberFormat="1" applyFont="1" applyFill="1" applyBorder="1" applyAlignment="1" applyProtection="1">
      <alignment horizontal="left"/>
    </xf>
    <xf numFmtId="16" fontId="35" fillId="0" borderId="15" xfId="46" applyNumberFormat="1" applyFont="1" applyBorder="1" applyAlignment="1">
      <alignment vertical="center"/>
    </xf>
    <xf numFmtId="16" fontId="35" fillId="0" borderId="20" xfId="46" applyNumberFormat="1" applyFont="1" applyBorder="1" applyAlignment="1">
      <alignment vertical="center"/>
    </xf>
    <xf numFmtId="16" fontId="35" fillId="0" borderId="31" xfId="46" applyNumberFormat="1" applyFont="1" applyBorder="1" applyAlignment="1">
      <alignment vertical="center"/>
    </xf>
    <xf numFmtId="167" fontId="35" fillId="0" borderId="23" xfId="46" applyNumberFormat="1" applyFont="1" applyBorder="1" applyAlignment="1">
      <alignment vertical="center"/>
    </xf>
    <xf numFmtId="167" fontId="35" fillId="0" borderId="25" xfId="46" applyNumberFormat="1" applyFont="1" applyBorder="1" applyAlignment="1">
      <alignment vertical="center"/>
    </xf>
    <xf numFmtId="167" fontId="35" fillId="0" borderId="24" xfId="46" applyNumberFormat="1" applyFont="1" applyBorder="1" applyAlignment="1">
      <alignment vertical="center"/>
    </xf>
    <xf numFmtId="0" fontId="35" fillId="3" borderId="23" xfId="6" applyFont="1" applyFill="1" applyBorder="1" applyAlignment="1">
      <alignment horizontal="center" vertical="center" wrapText="1"/>
    </xf>
    <xf numFmtId="16" fontId="35" fillId="0" borderId="23" xfId="46" applyNumberFormat="1" applyFont="1" applyBorder="1" applyAlignment="1">
      <alignment horizontal="center" vertical="center"/>
    </xf>
    <xf numFmtId="16" fontId="35" fillId="0" borderId="25" xfId="46" applyNumberFormat="1" applyFont="1" applyBorder="1" applyAlignment="1">
      <alignment horizontal="center" vertical="center"/>
    </xf>
    <xf numFmtId="16" fontId="35" fillId="0" borderId="24" xfId="46" applyNumberFormat="1" applyFont="1" applyBorder="1" applyAlignment="1">
      <alignment horizontal="center" vertical="center"/>
    </xf>
    <xf numFmtId="0" fontId="35" fillId="7" borderId="25" xfId="6" applyFont="1" applyFill="1" applyBorder="1" applyAlignment="1">
      <alignment horizontal="center" vertical="center" wrapText="1"/>
    </xf>
    <xf numFmtId="0" fontId="35" fillId="3" borderId="14" xfId="6" applyFont="1" applyFill="1" applyBorder="1" applyAlignment="1">
      <alignment horizontal="center" vertical="center" wrapText="1"/>
    </xf>
    <xf numFmtId="0" fontId="53" fillId="3" borderId="25" xfId="6" applyFont="1" applyFill="1" applyBorder="1" applyAlignment="1">
      <alignment horizontal="center" vertical="center"/>
    </xf>
    <xf numFmtId="16" fontId="84" fillId="0" borderId="21" xfId="46" applyNumberFormat="1" applyFont="1" applyBorder="1" applyAlignment="1">
      <alignment horizontal="center" vertical="center" wrapText="1"/>
    </xf>
    <xf numFmtId="0" fontId="35" fillId="4" borderId="14" xfId="6" applyFont="1" applyFill="1" applyBorder="1" applyAlignment="1">
      <alignment horizontal="center" vertical="center" wrapText="1"/>
    </xf>
    <xf numFmtId="16" fontId="84" fillId="0" borderId="25" xfId="46" applyNumberFormat="1" applyFont="1" applyBorder="1" applyAlignment="1">
      <alignment horizontal="center" vertical="center" wrapText="1"/>
    </xf>
    <xf numFmtId="16" fontId="84" fillId="4" borderId="25" xfId="46" applyNumberFormat="1" applyFont="1" applyFill="1" applyBorder="1" applyAlignment="1">
      <alignment horizontal="center" vertical="center" wrapText="1"/>
    </xf>
    <xf numFmtId="16" fontId="76" fillId="0" borderId="23" xfId="46" applyNumberFormat="1" applyFont="1" applyBorder="1" applyAlignment="1">
      <alignment horizontal="center" vertical="center" wrapText="1"/>
    </xf>
    <xf numFmtId="16" fontId="76" fillId="0" borderId="16" xfId="46" applyNumberFormat="1" applyFont="1" applyBorder="1" applyAlignment="1">
      <alignment horizontal="center" vertical="center" wrapText="1"/>
    </xf>
    <xf numFmtId="16" fontId="76" fillId="4" borderId="23" xfId="46" applyNumberFormat="1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left" vertical="center"/>
    </xf>
    <xf numFmtId="167" fontId="58" fillId="4" borderId="19" xfId="46" applyNumberFormat="1" applyFont="1" applyFill="1" applyBorder="1" applyAlignment="1">
      <alignment horizontal="center" vertical="center"/>
    </xf>
    <xf numFmtId="167" fontId="61" fillId="4" borderId="22" xfId="46" applyNumberFormat="1" applyFont="1" applyFill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left" vertical="center" wrapText="1"/>
    </xf>
    <xf numFmtId="0" fontId="31" fillId="0" borderId="0" xfId="0" quotePrefix="1" applyFont="1" applyAlignment="1">
      <alignment horizontal="left" vertical="center" wrapText="1"/>
    </xf>
    <xf numFmtId="0" fontId="32" fillId="5" borderId="0" xfId="46" applyNumberFormat="1" applyFont="1" applyFill="1"/>
    <xf numFmtId="0" fontId="53" fillId="3" borderId="26" xfId="6" applyFont="1" applyFill="1" applyBorder="1" applyAlignment="1">
      <alignment horizontal="center" vertical="center" wrapText="1"/>
    </xf>
    <xf numFmtId="0" fontId="57" fillId="3" borderId="0" xfId="48" applyNumberFormat="1" applyFont="1" applyFill="1" applyBorder="1" applyAlignment="1"/>
    <xf numFmtId="0" fontId="33" fillId="3" borderId="0" xfId="48" applyNumberFormat="1" applyFont="1" applyFill="1" applyBorder="1" applyAlignment="1"/>
    <xf numFmtId="0" fontId="57" fillId="0" borderId="0" xfId="48" applyNumberFormat="1" applyFont="1" applyFill="1" applyAlignment="1">
      <alignment horizontal="center"/>
    </xf>
    <xf numFmtId="0" fontId="57" fillId="0" borderId="0" xfId="13" applyNumberFormat="1" applyFont="1" applyFill="1" applyBorder="1" applyAlignment="1"/>
    <xf numFmtId="0" fontId="32" fillId="0" borderId="0" xfId="0" applyNumberFormat="1" applyFont="1" applyFill="1" applyBorder="1" applyAlignment="1">
      <alignment vertical="center"/>
    </xf>
    <xf numFmtId="0" fontId="33" fillId="0" borderId="0" xfId="48" applyNumberFormat="1" applyFont="1" applyFill="1" applyBorder="1" applyAlignment="1">
      <alignment horizontal="center" vertical="center"/>
    </xf>
    <xf numFmtId="0" fontId="57" fillId="0" borderId="0" xfId="48" applyNumberFormat="1" applyFont="1" applyFill="1" applyBorder="1" applyAlignment="1">
      <alignment horizontal="center" vertical="center"/>
    </xf>
    <xf numFmtId="0" fontId="57" fillId="4" borderId="0" xfId="48" applyNumberFormat="1" applyFont="1" applyFill="1" applyBorder="1" applyAlignment="1">
      <alignment horizontal="center" vertical="center"/>
    </xf>
    <xf numFmtId="0" fontId="32" fillId="0" borderId="0" xfId="46" applyNumberFormat="1" applyFont="1"/>
    <xf numFmtId="0" fontId="32" fillId="3" borderId="0" xfId="48" applyNumberFormat="1" applyFont="1" applyFill="1" applyAlignment="1">
      <alignment horizontal="center"/>
    </xf>
    <xf numFmtId="0" fontId="35" fillId="31" borderId="26" xfId="46" applyFont="1" applyFill="1" applyBorder="1" applyAlignment="1">
      <alignment horizontal="center" vertical="center"/>
    </xf>
    <xf numFmtId="0" fontId="35" fillId="7" borderId="14" xfId="48" applyFont="1" applyFill="1" applyBorder="1" applyAlignment="1">
      <alignment horizontal="center" vertical="center"/>
    </xf>
    <xf numFmtId="16" fontId="35" fillId="4" borderId="31" xfId="46" applyNumberFormat="1" applyFont="1" applyFill="1" applyBorder="1" applyAlignment="1">
      <alignment horizontal="center" vertical="center"/>
    </xf>
    <xf numFmtId="16" fontId="57" fillId="5" borderId="24" xfId="48" applyNumberFormat="1" applyFont="1" applyFill="1" applyBorder="1" applyAlignment="1">
      <alignment horizontal="center" vertical="center"/>
    </xf>
    <xf numFmtId="16" fontId="57" fillId="5" borderId="29" xfId="48" applyNumberFormat="1" applyFont="1" applyFill="1" applyBorder="1" applyAlignment="1">
      <alignment horizontal="center" vertical="center"/>
    </xf>
    <xf numFmtId="16" fontId="57" fillId="5" borderId="23" xfId="45" applyNumberFormat="1" applyFont="1" applyFill="1" applyBorder="1" applyAlignment="1">
      <alignment horizontal="center" vertical="center"/>
    </xf>
    <xf numFmtId="16" fontId="57" fillId="5" borderId="23" xfId="46" applyNumberFormat="1" applyFont="1" applyFill="1" applyBorder="1" applyAlignment="1">
      <alignment horizontal="center" vertical="center"/>
    </xf>
    <xf numFmtId="16" fontId="57" fillId="5" borderId="30" xfId="46" applyNumberFormat="1" applyFont="1" applyFill="1" applyBorder="1" applyAlignment="1">
      <alignment horizontal="center" vertical="center"/>
    </xf>
    <xf numFmtId="16" fontId="57" fillId="5" borderId="17" xfId="46" applyNumberFormat="1" applyFont="1" applyFill="1" applyBorder="1" applyAlignment="1">
      <alignment horizontal="center" vertical="center"/>
    </xf>
    <xf numFmtId="16" fontId="84" fillId="32" borderId="25" xfId="46" applyNumberFormat="1" applyFont="1" applyFill="1" applyBorder="1" applyAlignment="1">
      <alignment horizontal="center" vertical="center" wrapText="1"/>
    </xf>
    <xf numFmtId="16" fontId="84" fillId="5" borderId="21" xfId="46" applyNumberFormat="1" applyFont="1" applyFill="1" applyBorder="1" applyAlignment="1">
      <alignment horizontal="center" vertical="center" wrapText="1"/>
    </xf>
    <xf numFmtId="166" fontId="55" fillId="5" borderId="23" xfId="0" applyNumberFormat="1" applyFont="1" applyFill="1" applyBorder="1" applyAlignment="1">
      <alignment horizontal="center" vertical="center"/>
    </xf>
    <xf numFmtId="166" fontId="55" fillId="5" borderId="15" xfId="0" applyNumberFormat="1" applyFont="1" applyFill="1" applyBorder="1" applyAlignment="1">
      <alignment horizontal="center" vertical="center"/>
    </xf>
    <xf numFmtId="16" fontId="76" fillId="5" borderId="23" xfId="46" applyNumberFormat="1" applyFont="1" applyFill="1" applyBorder="1" applyAlignment="1">
      <alignment horizontal="center" vertical="center" wrapText="1"/>
    </xf>
    <xf numFmtId="16" fontId="76" fillId="5" borderId="16" xfId="46" applyNumberFormat="1" applyFont="1" applyFill="1" applyBorder="1" applyAlignment="1">
      <alignment horizontal="center" vertical="center" wrapText="1"/>
    </xf>
    <xf numFmtId="16" fontId="59" fillId="5" borderId="25" xfId="46" applyNumberFormat="1" applyFont="1" applyFill="1" applyBorder="1" applyAlignment="1">
      <alignment horizontal="center" vertical="center"/>
    </xf>
    <xf numFmtId="16" fontId="59" fillId="4" borderId="25" xfId="46" applyNumberFormat="1" applyFont="1" applyFill="1" applyBorder="1" applyAlignment="1">
      <alignment horizontal="center" vertical="center"/>
    </xf>
    <xf numFmtId="16" fontId="59" fillId="4" borderId="20" xfId="46" applyNumberFormat="1" applyFont="1" applyFill="1" applyBorder="1" applyAlignment="1">
      <alignment horizontal="center" vertical="center"/>
    </xf>
    <xf numFmtId="16" fontId="88" fillId="5" borderId="25" xfId="48" applyNumberFormat="1" applyFont="1" applyFill="1" applyBorder="1" applyAlignment="1">
      <alignment horizontal="center" vertical="center"/>
    </xf>
    <xf numFmtId="16" fontId="88" fillId="5" borderId="22" xfId="48" applyNumberFormat="1" applyFont="1" applyFill="1" applyBorder="1" applyAlignment="1">
      <alignment horizontal="center" vertical="center"/>
    </xf>
    <xf numFmtId="167" fontId="54" fillId="0" borderId="17" xfId="46" applyNumberFormat="1" applyFont="1" applyFill="1" applyBorder="1" applyAlignment="1">
      <alignment horizontal="center" vertical="center"/>
    </xf>
    <xf numFmtId="0" fontId="58" fillId="4" borderId="31" xfId="0" applyFont="1" applyFill="1" applyBorder="1" applyAlignment="1">
      <alignment horizontal="center" vertical="center"/>
    </xf>
    <xf numFmtId="0" fontId="61" fillId="4" borderId="32" xfId="0" applyFont="1" applyFill="1" applyBorder="1" applyAlignment="1">
      <alignment horizontal="center" vertical="center"/>
    </xf>
    <xf numFmtId="16" fontId="59" fillId="5" borderId="23" xfId="48" applyNumberFormat="1" applyFont="1" applyFill="1" applyBorder="1" applyAlignment="1">
      <alignment horizontal="center" vertical="center"/>
    </xf>
    <xf numFmtId="16" fontId="57" fillId="5" borderId="17" xfId="48" applyNumberFormat="1" applyFont="1" applyFill="1" applyBorder="1" applyAlignment="1">
      <alignment horizontal="center" vertical="center"/>
    </xf>
    <xf numFmtId="16" fontId="59" fillId="5" borderId="24" xfId="46" applyNumberFormat="1" applyFont="1" applyFill="1" applyBorder="1" applyAlignment="1">
      <alignment horizontal="center" vertical="center"/>
    </xf>
    <xf numFmtId="16" fontId="59" fillId="5" borderId="19" xfId="46" applyNumberFormat="1" applyFont="1" applyFill="1" applyBorder="1" applyAlignment="1">
      <alignment horizontal="center" vertical="center"/>
    </xf>
    <xf numFmtId="0" fontId="32" fillId="5" borderId="20" xfId="45" applyFont="1" applyFill="1" applyBorder="1" applyAlignment="1">
      <alignment horizontal="center" vertical="center"/>
    </xf>
    <xf numFmtId="0" fontId="32" fillId="5" borderId="25" xfId="45" applyFont="1" applyFill="1" applyBorder="1" applyAlignment="1">
      <alignment horizontal="center" vertical="center"/>
    </xf>
    <xf numFmtId="0" fontId="32" fillId="5" borderId="22" xfId="46" applyFont="1" applyFill="1" applyBorder="1" applyAlignment="1">
      <alignment horizontal="center" vertical="center"/>
    </xf>
    <xf numFmtId="16" fontId="59" fillId="5" borderId="24" xfId="45" applyNumberFormat="1" applyFont="1" applyFill="1" applyBorder="1" applyAlignment="1">
      <alignment horizontal="center" vertical="center"/>
    </xf>
    <xf numFmtId="0" fontId="32" fillId="5" borderId="21" xfId="46" applyFont="1" applyFill="1" applyBorder="1" applyAlignment="1">
      <alignment horizontal="center" vertical="center"/>
    </xf>
    <xf numFmtId="0" fontId="76" fillId="4" borderId="15" xfId="0" applyFont="1" applyFill="1" applyBorder="1" applyAlignment="1">
      <alignment horizontal="center" vertical="center"/>
    </xf>
    <xf numFmtId="0" fontId="76" fillId="0" borderId="31" xfId="0" applyFont="1" applyBorder="1"/>
    <xf numFmtId="0" fontId="76" fillId="0" borderId="19" xfId="0" applyFont="1" applyBorder="1"/>
    <xf numFmtId="0" fontId="90" fillId="6" borderId="20" xfId="45" applyFont="1" applyFill="1" applyBorder="1" applyAlignment="1">
      <alignment horizontal="center" vertical="center"/>
    </xf>
    <xf numFmtId="0" fontId="65" fillId="2" borderId="0" xfId="46" applyFont="1" applyFill="1" applyBorder="1" applyAlignment="1">
      <alignment horizontal="left"/>
    </xf>
    <xf numFmtId="0" fontId="76" fillId="0" borderId="19" xfId="0" applyFont="1" applyBorder="1" applyAlignment="1">
      <alignment horizontal="left"/>
    </xf>
    <xf numFmtId="0" fontId="90" fillId="6" borderId="22" xfId="45" applyNumberFormat="1" applyFont="1" applyFill="1" applyBorder="1" applyAlignment="1">
      <alignment horizontal="left" vertical="center"/>
    </xf>
    <xf numFmtId="0" fontId="76" fillId="4" borderId="17" xfId="0" applyNumberFormat="1" applyFont="1" applyFill="1" applyBorder="1" applyAlignment="1">
      <alignment horizontal="left" vertical="center"/>
    </xf>
    <xf numFmtId="0" fontId="32" fillId="3" borderId="0" xfId="48" applyFont="1" applyFill="1" applyBorder="1" applyAlignment="1">
      <alignment horizontal="left"/>
    </xf>
    <xf numFmtId="16" fontId="56" fillId="5" borderId="0" xfId="46" applyNumberFormat="1" applyFont="1" applyFill="1" applyBorder="1" applyAlignment="1">
      <alignment horizontal="left"/>
    </xf>
    <xf numFmtId="0" fontId="88" fillId="0" borderId="15" xfId="0" applyFont="1" applyBorder="1"/>
    <xf numFmtId="0" fontId="88" fillId="0" borderId="17" xfId="0" applyFont="1" applyBorder="1"/>
    <xf numFmtId="0" fontId="59" fillId="0" borderId="20" xfId="0" applyFont="1" applyBorder="1"/>
    <xf numFmtId="0" fontId="59" fillId="0" borderId="22" xfId="0" applyFont="1" applyBorder="1"/>
    <xf numFmtId="0" fontId="65" fillId="0" borderId="0" xfId="46" applyFont="1" applyAlignment="1">
      <alignment horizontal="center"/>
    </xf>
    <xf numFmtId="0" fontId="63" fillId="4" borderId="0" xfId="45" applyFont="1" applyFill="1" applyBorder="1" applyAlignment="1">
      <alignment horizontal="center" vertical="center"/>
    </xf>
    <xf numFmtId="0" fontId="32" fillId="0" borderId="0" xfId="46" applyFont="1" applyAlignment="1">
      <alignment horizontal="center"/>
    </xf>
    <xf numFmtId="0" fontId="32" fillId="3" borderId="0" xfId="48" applyFont="1" applyFill="1" applyAlignment="1"/>
    <xf numFmtId="0" fontId="65" fillId="0" borderId="0" xfId="48" applyFont="1" applyFill="1" applyAlignment="1"/>
    <xf numFmtId="170" fontId="76" fillId="5" borderId="19" xfId="48" applyNumberFormat="1" applyFont="1" applyFill="1" applyBorder="1" applyAlignment="1">
      <alignment vertical="center"/>
    </xf>
    <xf numFmtId="169" fontId="75" fillId="0" borderId="0" xfId="48" applyNumberFormat="1" applyFont="1" applyFill="1" applyBorder="1" applyAlignment="1">
      <alignment vertical="center"/>
    </xf>
    <xf numFmtId="0" fontId="32" fillId="5" borderId="0" xfId="45" applyFont="1" applyFill="1" applyBorder="1" applyAlignment="1"/>
    <xf numFmtId="0" fontId="33" fillId="5" borderId="0" xfId="0" applyFont="1" applyFill="1" applyBorder="1" applyAlignment="1"/>
    <xf numFmtId="0" fontId="57" fillId="5" borderId="0" xfId="0" applyFont="1" applyFill="1" applyBorder="1" applyAlignment="1"/>
    <xf numFmtId="0" fontId="69" fillId="5" borderId="0" xfId="45" applyFont="1" applyFill="1" applyBorder="1" applyAlignment="1"/>
    <xf numFmtId="0" fontId="76" fillId="0" borderId="19" xfId="0" quotePrefix="1" applyFont="1" applyBorder="1" applyAlignment="1">
      <alignment horizontal="left"/>
    </xf>
    <xf numFmtId="169" fontId="88" fillId="5" borderId="22" xfId="48" applyNumberFormat="1" applyFont="1" applyFill="1" applyBorder="1" applyAlignment="1">
      <alignment vertical="center"/>
    </xf>
    <xf numFmtId="0" fontId="76" fillId="5" borderId="31" xfId="0" applyFont="1" applyFill="1" applyBorder="1" applyAlignment="1">
      <alignment horizontal="center"/>
    </xf>
    <xf numFmtId="0" fontId="88" fillId="5" borderId="20" xfId="0" applyFont="1" applyFill="1" applyBorder="1" applyAlignment="1">
      <alignment horizontal="center"/>
    </xf>
    <xf numFmtId="0" fontId="88" fillId="5" borderId="22" xfId="0" applyFont="1" applyFill="1" applyBorder="1" applyAlignment="1"/>
    <xf numFmtId="0" fontId="59" fillId="5" borderId="17" xfId="0" applyFont="1" applyFill="1" applyBorder="1" applyAlignment="1"/>
    <xf numFmtId="0" fontId="59" fillId="5" borderId="19" xfId="0" applyFont="1" applyFill="1" applyBorder="1" applyAlignment="1">
      <alignment vertical="center"/>
    </xf>
    <xf numFmtId="167" fontId="60" fillId="3" borderId="31" xfId="46" applyNumberFormat="1" applyFont="1" applyFill="1" applyBorder="1" applyAlignment="1">
      <alignment horizontal="center" vertical="center"/>
    </xf>
    <xf numFmtId="167" fontId="60" fillId="4" borderId="19" xfId="46" applyNumberFormat="1" applyFont="1" applyFill="1" applyBorder="1" applyAlignment="1">
      <alignment horizontal="center" vertical="center"/>
    </xf>
    <xf numFmtId="167" fontId="35" fillId="3" borderId="21" xfId="46" applyNumberFormat="1" applyFont="1" applyFill="1" applyBorder="1" applyAlignment="1">
      <alignment horizontal="center" vertical="center"/>
    </xf>
    <xf numFmtId="167" fontId="35" fillId="4" borderId="22" xfId="46" applyNumberFormat="1" applyFont="1" applyFill="1" applyBorder="1" applyAlignment="1">
      <alignment horizontal="center" vertical="center"/>
    </xf>
    <xf numFmtId="167" fontId="54" fillId="5" borderId="15" xfId="46" applyNumberFormat="1" applyFont="1" applyFill="1" applyBorder="1" applyAlignment="1">
      <alignment horizontal="center" vertical="center"/>
    </xf>
    <xf numFmtId="167" fontId="54" fillId="5" borderId="17" xfId="46" applyNumberFormat="1" applyFont="1" applyFill="1" applyBorder="1" applyAlignment="1">
      <alignment horizontal="center" vertical="center"/>
    </xf>
    <xf numFmtId="166" fontId="55" fillId="4" borderId="24" xfId="0" applyNumberFormat="1" applyFont="1" applyFill="1" applyBorder="1" applyAlignment="1">
      <alignment horizontal="center" vertical="center"/>
    </xf>
    <xf numFmtId="16" fontId="35" fillId="4" borderId="3" xfId="46" applyNumberFormat="1" applyFont="1" applyFill="1" applyBorder="1" applyAlignment="1">
      <alignment horizontal="center" vertical="center"/>
    </xf>
    <xf numFmtId="167" fontId="54" fillId="3" borderId="24" xfId="46" applyNumberFormat="1" applyFont="1" applyFill="1" applyBorder="1" applyAlignment="1">
      <alignment horizontal="center" vertical="center"/>
    </xf>
    <xf numFmtId="0" fontId="76" fillId="0" borderId="31" xfId="0" applyFont="1" applyBorder="1" applyAlignment="1">
      <alignment wrapText="1"/>
    </xf>
    <xf numFmtId="0" fontId="35" fillId="0" borderId="16" xfId="48" applyFont="1" applyFill="1" applyBorder="1" applyAlignment="1">
      <alignment horizontal="center" vertical="center"/>
    </xf>
    <xf numFmtId="0" fontId="35" fillId="0" borderId="23" xfId="48" applyFont="1" applyFill="1" applyBorder="1" applyAlignment="1">
      <alignment horizontal="center" vertical="center"/>
    </xf>
    <xf numFmtId="0" fontId="35" fillId="0" borderId="25" xfId="48" applyFont="1" applyFill="1" applyBorder="1" applyAlignment="1">
      <alignment horizontal="center" vertical="center"/>
    </xf>
    <xf numFmtId="0" fontId="35" fillId="0" borderId="22" xfId="48" applyFont="1" applyFill="1" applyBorder="1" applyAlignment="1">
      <alignment horizontal="center" vertical="center"/>
    </xf>
    <xf numFmtId="0" fontId="35" fillId="0" borderId="27" xfId="46" applyFont="1" applyFill="1" applyBorder="1" applyAlignment="1">
      <alignment horizontal="center" vertical="center"/>
    </xf>
    <xf numFmtId="0" fontId="35" fillId="0" borderId="28" xfId="46" applyFont="1" applyFill="1" applyBorder="1" applyAlignment="1">
      <alignment horizontal="center" vertical="center"/>
    </xf>
    <xf numFmtId="0" fontId="35" fillId="0" borderId="17" xfId="48" applyFont="1" applyFill="1" applyBorder="1" applyAlignment="1">
      <alignment horizontal="center" vertical="center"/>
    </xf>
    <xf numFmtId="0" fontId="35" fillId="0" borderId="14" xfId="48" applyFont="1" applyFill="1" applyBorder="1" applyAlignment="1">
      <alignment horizontal="center" vertical="center"/>
    </xf>
    <xf numFmtId="0" fontId="76" fillId="5" borderId="19" xfId="0" applyFont="1" applyFill="1" applyBorder="1" applyAlignment="1"/>
    <xf numFmtId="0" fontId="88" fillId="5" borderId="20" xfId="0" applyFont="1" applyFill="1" applyBorder="1" applyAlignment="1">
      <alignment horizontal="center" wrapText="1"/>
    </xf>
    <xf numFmtId="0" fontId="91" fillId="5" borderId="22" xfId="45" applyFont="1" applyFill="1" applyBorder="1" applyAlignment="1">
      <alignment vertical="center"/>
    </xf>
    <xf numFmtId="0" fontId="59" fillId="5" borderId="19" xfId="45" applyFont="1" applyFill="1" applyBorder="1" applyAlignment="1">
      <alignment vertical="center"/>
    </xf>
    <xf numFmtId="0" fontId="63" fillId="4" borderId="0" xfId="45" applyFont="1" applyFill="1" applyBorder="1" applyAlignment="1">
      <alignment vertical="center"/>
    </xf>
    <xf numFmtId="0" fontId="32" fillId="0" borderId="0" xfId="46" applyFont="1" applyAlignment="1"/>
    <xf numFmtId="0" fontId="76" fillId="5" borderId="28" xfId="0" applyFont="1" applyFill="1" applyBorder="1" applyAlignment="1"/>
    <xf numFmtId="167" fontId="35" fillId="0" borderId="26" xfId="46" applyNumberFormat="1" applyFont="1" applyFill="1" applyBorder="1" applyAlignment="1"/>
    <xf numFmtId="167" fontId="35" fillId="0" borderId="28" xfId="46" applyNumberFormat="1" applyFont="1" applyFill="1" applyBorder="1" applyAlignment="1"/>
    <xf numFmtId="166" fontId="35" fillId="0" borderId="14" xfId="0" applyNumberFormat="1" applyFont="1" applyFill="1" applyBorder="1" applyAlignment="1"/>
    <xf numFmtId="16" fontId="57" fillId="5" borderId="14" xfId="48" applyNumberFormat="1" applyFont="1" applyFill="1" applyBorder="1" applyAlignment="1"/>
    <xf numFmtId="0" fontId="76" fillId="5" borderId="26" xfId="0" applyFont="1" applyFill="1" applyBorder="1" applyAlignment="1"/>
    <xf numFmtId="16" fontId="57" fillId="32" borderId="14" xfId="48" applyNumberFormat="1" applyFont="1" applyFill="1" applyBorder="1" applyAlignment="1"/>
    <xf numFmtId="170" fontId="57" fillId="5" borderId="26" xfId="48" applyNumberFormat="1" applyFont="1" applyFill="1" applyBorder="1" applyAlignment="1"/>
    <xf numFmtId="170" fontId="57" fillId="5" borderId="28" xfId="48" applyNumberFormat="1" applyFont="1" applyFill="1" applyBorder="1" applyAlignment="1"/>
    <xf numFmtId="166" fontId="61" fillId="0" borderId="24" xfId="0" applyNumberFormat="1" applyFont="1" applyFill="1" applyBorder="1" applyAlignment="1">
      <alignment horizontal="center" vertical="center"/>
    </xf>
    <xf numFmtId="166" fontId="61" fillId="0" borderId="31" xfId="0" applyNumberFormat="1" applyFont="1" applyFill="1" applyBorder="1" applyAlignment="1">
      <alignment horizontal="center" vertical="center"/>
    </xf>
    <xf numFmtId="0" fontId="59" fillId="0" borderId="19" xfId="0" applyFont="1" applyBorder="1"/>
    <xf numFmtId="16" fontId="35" fillId="4" borderId="0" xfId="46" applyNumberFormat="1" applyFont="1" applyFill="1" applyBorder="1" applyAlignment="1">
      <alignment horizontal="center" vertical="center"/>
    </xf>
    <xf numFmtId="166" fontId="55" fillId="5" borderId="31" xfId="0" applyNumberFormat="1" applyFont="1" applyFill="1" applyBorder="1" applyAlignment="1">
      <alignment horizontal="center" vertical="center"/>
    </xf>
    <xf numFmtId="16" fontId="88" fillId="4" borderId="24" xfId="46" applyNumberFormat="1" applyFont="1" applyFill="1" applyBorder="1" applyAlignment="1">
      <alignment horizontal="center" vertical="center"/>
    </xf>
    <xf numFmtId="0" fontId="92" fillId="0" borderId="31" xfId="0" applyFont="1" applyBorder="1"/>
    <xf numFmtId="0" fontId="92" fillId="0" borderId="19" xfId="0" applyFont="1" applyBorder="1"/>
    <xf numFmtId="16" fontId="92" fillId="5" borderId="24" xfId="46" applyNumberFormat="1" applyFont="1" applyFill="1" applyBorder="1" applyAlignment="1">
      <alignment horizontal="center" vertical="center"/>
    </xf>
    <xf numFmtId="16" fontId="92" fillId="4" borderId="24" xfId="46" applyNumberFormat="1" applyFont="1" applyFill="1" applyBorder="1" applyAlignment="1">
      <alignment horizontal="center" vertical="center"/>
    </xf>
    <xf numFmtId="16" fontId="92" fillId="4" borderId="31" xfId="46" applyNumberFormat="1" applyFont="1" applyFill="1" applyBorder="1" applyAlignment="1">
      <alignment horizontal="center" vertical="center"/>
    </xf>
    <xf numFmtId="0" fontId="92" fillId="5" borderId="0" xfId="46" applyFont="1" applyFill="1" applyAlignment="1">
      <alignment horizontal="left"/>
    </xf>
    <xf numFmtId="167" fontId="54" fillId="0" borderId="31" xfId="46" applyNumberFormat="1" applyFont="1" applyFill="1" applyBorder="1" applyAlignment="1">
      <alignment horizontal="center" vertical="center"/>
    </xf>
    <xf numFmtId="167" fontId="54" fillId="0" borderId="19" xfId="46" applyNumberFormat="1" applyFont="1" applyFill="1" applyBorder="1" applyAlignment="1">
      <alignment horizontal="center" vertical="center"/>
    </xf>
    <xf numFmtId="166" fontId="55" fillId="0" borderId="24" xfId="0" applyNumberFormat="1" applyFont="1" applyFill="1" applyBorder="1" applyAlignment="1">
      <alignment horizontal="center" vertical="center"/>
    </xf>
    <xf numFmtId="166" fontId="55" fillId="0" borderId="31" xfId="0" applyNumberFormat="1" applyFont="1" applyFill="1" applyBorder="1" applyAlignment="1">
      <alignment horizontal="center" vertical="center"/>
    </xf>
    <xf numFmtId="166" fontId="55" fillId="5" borderId="24" xfId="0" applyNumberFormat="1" applyFont="1" applyFill="1" applyBorder="1" applyAlignment="1">
      <alignment horizontal="center" vertical="center"/>
    </xf>
    <xf numFmtId="167" fontId="35" fillId="4" borderId="19" xfId="46" applyNumberFormat="1" applyFont="1" applyFill="1" applyBorder="1" applyAlignment="1">
      <alignment horizontal="center" vertical="center"/>
    </xf>
    <xf numFmtId="0" fontId="92" fillId="0" borderId="0" xfId="46" applyFont="1" applyFill="1" applyAlignment="1">
      <alignment horizontal="left"/>
    </xf>
    <xf numFmtId="166" fontId="56" fillId="4" borderId="19" xfId="0" applyNumberFormat="1" applyFont="1" applyFill="1" applyBorder="1" applyAlignment="1">
      <alignment horizontal="center" vertical="center"/>
    </xf>
    <xf numFmtId="166" fontId="35" fillId="0" borderId="14" xfId="0" applyNumberFormat="1" applyFont="1" applyFill="1" applyBorder="1" applyAlignment="1"/>
    <xf numFmtId="0" fontId="88" fillId="0" borderId="15" xfId="0" applyFont="1" applyBorder="1" applyAlignment="1">
      <alignment wrapText="1"/>
    </xf>
    <xf numFmtId="0" fontId="61" fillId="4" borderId="32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wrapText="1"/>
    </xf>
    <xf numFmtId="169" fontId="88" fillId="5" borderId="20" xfId="48" applyNumberFormat="1" applyFont="1" applyFill="1" applyBorder="1" applyAlignment="1">
      <alignment horizontal="center" vertical="center" wrapText="1"/>
    </xf>
    <xf numFmtId="16" fontId="59" fillId="5" borderId="19" xfId="45" applyNumberFormat="1" applyFont="1" applyFill="1" applyBorder="1" applyAlignment="1">
      <alignment horizontal="center" vertical="center"/>
    </xf>
    <xf numFmtId="0" fontId="59" fillId="5" borderId="31" xfId="0" applyFont="1" applyFill="1" applyBorder="1" applyAlignment="1">
      <alignment horizontal="center" wrapText="1"/>
    </xf>
    <xf numFmtId="0" fontId="76" fillId="5" borderId="19" xfId="45" applyFont="1" applyFill="1" applyBorder="1" applyAlignment="1">
      <alignment vertical="center"/>
    </xf>
    <xf numFmtId="16" fontId="76" fillId="5" borderId="31" xfId="0" applyNumberFormat="1" applyFont="1" applyFill="1" applyBorder="1" applyAlignment="1">
      <alignment horizontal="center"/>
    </xf>
    <xf numFmtId="168" fontId="38" fillId="2" borderId="0" xfId="46" applyNumberFormat="1" applyFont="1" applyFill="1" applyBorder="1" applyAlignment="1">
      <alignment horizontal="center"/>
    </xf>
    <xf numFmtId="0" fontId="94" fillId="3" borderId="14" xfId="6" applyFont="1" applyFill="1" applyBorder="1" applyAlignment="1">
      <alignment horizontal="center" vertical="center"/>
    </xf>
    <xf numFmtId="0" fontId="94" fillId="3" borderId="14" xfId="6" applyFont="1" applyFill="1" applyBorder="1" applyAlignment="1">
      <alignment horizontal="center" vertical="center" wrapText="1"/>
    </xf>
    <xf numFmtId="16" fontId="94" fillId="0" borderId="0" xfId="46" applyNumberFormat="1" applyFont="1" applyBorder="1" applyAlignment="1">
      <alignment horizontal="left"/>
    </xf>
    <xf numFmtId="172" fontId="95" fillId="0" borderId="0" xfId="46" applyNumberFormat="1" applyFont="1" applyFill="1" applyBorder="1" applyAlignment="1">
      <alignment horizontal="center"/>
    </xf>
    <xf numFmtId="16" fontId="95" fillId="0" borderId="0" xfId="46" applyNumberFormat="1" applyFont="1" applyBorder="1" applyAlignment="1">
      <alignment horizontal="center"/>
    </xf>
    <xf numFmtId="16" fontId="95" fillId="4" borderId="0" xfId="46" applyNumberFormat="1" applyFont="1" applyFill="1" applyBorder="1" applyAlignment="1">
      <alignment horizontal="center"/>
    </xf>
    <xf numFmtId="0" fontId="65" fillId="5" borderId="0" xfId="43" applyFont="1" applyFill="1"/>
    <xf numFmtId="0" fontId="96" fillId="2" borderId="0" xfId="45" applyFont="1" applyFill="1" applyBorder="1" applyAlignment="1">
      <alignment horizontal="left" vertical="center"/>
    </xf>
    <xf numFmtId="0" fontId="97" fillId="5" borderId="0" xfId="43" applyFont="1" applyFill="1"/>
    <xf numFmtId="168" fontId="99" fillId="5" borderId="0" xfId="138" applyNumberFormat="1" applyFont="1" applyFill="1" applyBorder="1" applyAlignment="1">
      <alignment vertical="center"/>
    </xf>
    <xf numFmtId="0" fontId="100" fillId="5" borderId="0" xfId="43" applyFont="1" applyFill="1"/>
    <xf numFmtId="0" fontId="100" fillId="5" borderId="0" xfId="43" applyFont="1" applyFill="1" applyAlignment="1">
      <alignment horizontal="center"/>
    </xf>
    <xf numFmtId="0" fontId="94" fillId="3" borderId="0" xfId="49" applyFont="1" applyFill="1" applyBorder="1" applyAlignment="1">
      <alignment vertical="center"/>
    </xf>
    <xf numFmtId="0" fontId="61" fillId="3" borderId="0" xfId="49" applyFont="1" applyFill="1" applyBorder="1" applyAlignment="1">
      <alignment vertical="center"/>
    </xf>
    <xf numFmtId="0" fontId="92" fillId="0" borderId="31" xfId="0" applyFont="1" applyBorder="1" applyAlignment="1">
      <alignment wrapText="1"/>
    </xf>
    <xf numFmtId="0" fontId="59" fillId="0" borderId="31" xfId="0" applyFont="1" applyBorder="1" applyAlignment="1">
      <alignment wrapText="1"/>
    </xf>
    <xf numFmtId="0" fontId="60" fillId="4" borderId="31" xfId="0" applyFont="1" applyFill="1" applyBorder="1" applyAlignment="1">
      <alignment horizontal="center" vertical="center"/>
    </xf>
    <xf numFmtId="166" fontId="60" fillId="4" borderId="19" xfId="0" applyNumberFormat="1" applyFont="1" applyFill="1" applyBorder="1" applyAlignment="1">
      <alignment horizontal="center" vertical="center"/>
    </xf>
    <xf numFmtId="166" fontId="60" fillId="0" borderId="24" xfId="0" applyNumberFormat="1" applyFont="1" applyFill="1" applyBorder="1" applyAlignment="1">
      <alignment horizontal="center" vertical="center"/>
    </xf>
    <xf numFmtId="166" fontId="60" fillId="4" borderId="18" xfId="0" applyNumberFormat="1" applyFont="1" applyFill="1" applyBorder="1" applyAlignment="1">
      <alignment horizontal="center" vertical="center"/>
    </xf>
    <xf numFmtId="0" fontId="59" fillId="5" borderId="31" xfId="0" applyFont="1" applyFill="1" applyBorder="1" applyAlignment="1">
      <alignment horizontal="center"/>
    </xf>
    <xf numFmtId="170" fontId="57" fillId="4" borderId="31" xfId="48" applyNumberFormat="1" applyFont="1" applyFill="1" applyBorder="1" applyAlignment="1">
      <alignment horizontal="center" vertical="center"/>
    </xf>
    <xf numFmtId="170" fontId="57" fillId="4" borderId="19" xfId="48" applyNumberFormat="1" applyFont="1" applyFill="1" applyBorder="1" applyAlignment="1">
      <alignment vertical="center"/>
    </xf>
    <xf numFmtId="16" fontId="57" fillId="5" borderId="15" xfId="45" applyNumberFormat="1" applyFont="1" applyFill="1" applyBorder="1" applyAlignment="1">
      <alignment horizontal="center" vertical="center"/>
    </xf>
    <xf numFmtId="16" fontId="57" fillId="5" borderId="16" xfId="46" applyNumberFormat="1" applyFont="1" applyFill="1" applyBorder="1" applyAlignment="1">
      <alignment horizontal="center" vertical="center"/>
    </xf>
    <xf numFmtId="0" fontId="76" fillId="5" borderId="0" xfId="45" applyFont="1" applyFill="1" applyBorder="1" applyAlignment="1">
      <alignment horizontal="left" vertical="center"/>
    </xf>
    <xf numFmtId="0" fontId="76" fillId="5" borderId="15" xfId="45" applyFont="1" applyFill="1" applyBorder="1" applyAlignment="1">
      <alignment horizontal="center" vertical="center"/>
    </xf>
    <xf numFmtId="0" fontId="91" fillId="5" borderId="20" xfId="45" applyFont="1" applyFill="1" applyBorder="1" applyAlignment="1">
      <alignment horizontal="center" vertical="center"/>
    </xf>
    <xf numFmtId="0" fontId="76" fillId="5" borderId="31" xfId="45" applyFont="1" applyFill="1" applyBorder="1" applyAlignment="1">
      <alignment horizontal="center" vertical="center"/>
    </xf>
    <xf numFmtId="16" fontId="59" fillId="5" borderId="31" xfId="45" applyNumberFormat="1" applyFont="1" applyFill="1" applyBorder="1" applyAlignment="1">
      <alignment horizontal="center" vertical="center"/>
    </xf>
    <xf numFmtId="16" fontId="59" fillId="5" borderId="19" xfId="45" applyNumberFormat="1" applyFont="1" applyFill="1" applyBorder="1" applyAlignment="1">
      <alignment horizontal="left" vertical="center"/>
    </xf>
    <xf numFmtId="0" fontId="59" fillId="5" borderId="31" xfId="45" applyFont="1" applyFill="1" applyBorder="1" applyAlignment="1">
      <alignment horizontal="center" vertical="center"/>
    </xf>
    <xf numFmtId="0" fontId="59" fillId="5" borderId="19" xfId="0" applyFont="1" applyFill="1" applyBorder="1" applyAlignment="1"/>
    <xf numFmtId="0" fontId="61" fillId="4" borderId="0" xfId="0" applyFont="1" applyFill="1" applyBorder="1" applyAlignment="1">
      <alignment horizontal="center" vertical="center"/>
    </xf>
    <xf numFmtId="167" fontId="35" fillId="4" borderId="0" xfId="46" applyNumberFormat="1" applyFont="1" applyFill="1" applyBorder="1" applyAlignment="1">
      <alignment horizontal="center" vertical="center"/>
    </xf>
    <xf numFmtId="166" fontId="61" fillId="4" borderId="0" xfId="0" applyNumberFormat="1" applyFont="1" applyFill="1" applyBorder="1" applyAlignment="1">
      <alignment horizontal="center" vertical="center"/>
    </xf>
    <xf numFmtId="0" fontId="91" fillId="5" borderId="0" xfId="45" applyFont="1" applyFill="1" applyBorder="1" applyAlignment="1">
      <alignment horizontal="center" vertical="center"/>
    </xf>
    <xf numFmtId="0" fontId="91" fillId="5" borderId="0" xfId="45" applyFont="1" applyFill="1" applyBorder="1" applyAlignment="1">
      <alignment vertical="center"/>
    </xf>
    <xf numFmtId="0" fontId="32" fillId="5" borderId="0" xfId="45" applyFont="1" applyFill="1" applyBorder="1" applyAlignment="1">
      <alignment horizontal="center" vertical="center"/>
    </xf>
    <xf numFmtId="0" fontId="32" fillId="5" borderId="0" xfId="46" applyFont="1" applyFill="1" applyBorder="1" applyAlignment="1">
      <alignment horizontal="center" vertical="center"/>
    </xf>
    <xf numFmtId="0" fontId="88" fillId="5" borderId="0" xfId="0" applyFont="1" applyFill="1" applyBorder="1" applyAlignment="1">
      <alignment horizontal="center" wrapText="1"/>
    </xf>
    <xf numFmtId="0" fontId="88" fillId="5" borderId="0" xfId="0" applyFont="1" applyFill="1" applyBorder="1" applyAlignment="1"/>
    <xf numFmtId="16" fontId="88" fillId="5" borderId="0" xfId="48" applyNumberFormat="1" applyFont="1" applyFill="1" applyBorder="1" applyAlignment="1">
      <alignment horizontal="center" vertical="center"/>
    </xf>
    <xf numFmtId="166" fontId="35" fillId="0" borderId="26" xfId="0" applyNumberFormat="1" applyFont="1" applyFill="1" applyBorder="1" applyAlignment="1"/>
    <xf numFmtId="16" fontId="95" fillId="4" borderId="14" xfId="46" applyNumberFormat="1" applyFont="1" applyFill="1" applyBorder="1" applyAlignment="1">
      <alignment horizontal="center"/>
    </xf>
    <xf numFmtId="0" fontId="93" fillId="3" borderId="14" xfId="6" applyFont="1" applyFill="1" applyBorder="1" applyAlignment="1">
      <alignment horizontal="center" vertical="center" wrapText="1"/>
    </xf>
    <xf numFmtId="0" fontId="93" fillId="3" borderId="14" xfId="6" applyFont="1" applyFill="1" applyBorder="1" applyAlignment="1">
      <alignment horizontal="center" vertical="center"/>
    </xf>
    <xf numFmtId="0" fontId="76" fillId="0" borderId="14" xfId="0" applyFont="1" applyBorder="1"/>
    <xf numFmtId="0" fontId="88" fillId="0" borderId="14" xfId="0" applyFont="1" applyBorder="1"/>
    <xf numFmtId="0" fontId="76" fillId="0" borderId="14" xfId="0" applyFont="1" applyBorder="1" applyAlignment="1">
      <alignment wrapText="1"/>
    </xf>
    <xf numFmtId="0" fontId="88" fillId="0" borderId="14" xfId="0" applyFont="1" applyBorder="1" applyAlignment="1">
      <alignment wrapText="1"/>
    </xf>
    <xf numFmtId="0" fontId="76" fillId="5" borderId="26" xfId="0" applyFont="1" applyFill="1" applyBorder="1" applyAlignment="1">
      <alignment wrapText="1"/>
    </xf>
    <xf numFmtId="0" fontId="52" fillId="0" borderId="0" xfId="45" applyFont="1" applyFill="1" applyBorder="1" applyAlignment="1">
      <alignment horizontal="center"/>
    </xf>
    <xf numFmtId="0" fontId="37" fillId="3" borderId="0" xfId="48" applyFont="1" applyFill="1" applyBorder="1" applyAlignment="1">
      <alignment horizontal="center"/>
    </xf>
    <xf numFmtId="0" fontId="40" fillId="3" borderId="0" xfId="48" applyFont="1" applyFill="1" applyBorder="1" applyAlignment="1">
      <alignment horizontal="center"/>
    </xf>
    <xf numFmtId="0" fontId="36" fillId="3" borderId="0" xfId="48" applyFont="1" applyFill="1" applyBorder="1" applyAlignment="1">
      <alignment horizontal="center"/>
    </xf>
    <xf numFmtId="0" fontId="37" fillId="0" borderId="0" xfId="48" applyFont="1" applyFill="1" applyAlignment="1">
      <alignment horizontal="center"/>
    </xf>
    <xf numFmtId="0" fontId="35" fillId="0" borderId="26" xfId="48" applyFont="1" applyFill="1" applyBorder="1" applyAlignment="1">
      <alignment horizontal="center" vertical="center"/>
    </xf>
    <xf numFmtId="0" fontId="35" fillId="0" borderId="27" xfId="48" applyFont="1" applyFill="1" applyBorder="1" applyAlignment="1">
      <alignment horizontal="center" vertical="center"/>
    </xf>
    <xf numFmtId="0" fontId="35" fillId="0" borderId="28" xfId="48" applyFont="1" applyFill="1" applyBorder="1" applyAlignment="1">
      <alignment horizontal="center" vertical="center"/>
    </xf>
    <xf numFmtId="0" fontId="35" fillId="0" borderId="15" xfId="48" applyFont="1" applyFill="1" applyBorder="1" applyAlignment="1">
      <alignment horizontal="center" vertical="center"/>
    </xf>
    <xf numFmtId="0" fontId="35" fillId="0" borderId="30" xfId="48" applyFont="1" applyFill="1" applyBorder="1" applyAlignment="1">
      <alignment horizontal="center" vertical="center"/>
    </xf>
    <xf numFmtId="0" fontId="35" fillId="0" borderId="31" xfId="48" applyFont="1" applyFill="1" applyBorder="1" applyAlignment="1">
      <alignment horizontal="center" vertical="center"/>
    </xf>
    <xf numFmtId="0" fontId="35" fillId="0" borderId="0" xfId="48" applyFont="1" applyFill="1" applyBorder="1" applyAlignment="1">
      <alignment horizontal="center" vertical="center"/>
    </xf>
    <xf numFmtId="0" fontId="35" fillId="0" borderId="20" xfId="48" applyFont="1" applyFill="1" applyBorder="1" applyAlignment="1">
      <alignment horizontal="center" vertical="center"/>
    </xf>
    <xf numFmtId="0" fontId="35" fillId="0" borderId="21" xfId="48" applyFont="1" applyFill="1" applyBorder="1" applyAlignment="1">
      <alignment horizontal="center" vertical="center"/>
    </xf>
    <xf numFmtId="0" fontId="35" fillId="0" borderId="23" xfId="48" applyFont="1" applyFill="1" applyBorder="1" applyAlignment="1">
      <alignment horizontal="center" vertical="center"/>
    </xf>
    <xf numFmtId="0" fontId="35" fillId="0" borderId="25" xfId="48" applyFont="1" applyFill="1" applyBorder="1" applyAlignment="1">
      <alignment horizontal="center" vertical="center"/>
    </xf>
    <xf numFmtId="0" fontId="53" fillId="0" borderId="23" xfId="48" applyFont="1" applyFill="1" applyBorder="1" applyAlignment="1">
      <alignment horizontal="center" vertical="center" wrapText="1"/>
    </xf>
    <xf numFmtId="0" fontId="53" fillId="0" borderId="25" xfId="48" applyFont="1" applyFill="1" applyBorder="1" applyAlignment="1">
      <alignment horizontal="center" vertical="center" wrapText="1"/>
    </xf>
    <xf numFmtId="0" fontId="35" fillId="0" borderId="19" xfId="48" applyFont="1" applyFill="1" applyBorder="1" applyAlignment="1">
      <alignment horizontal="center" vertical="center"/>
    </xf>
    <xf numFmtId="0" fontId="35" fillId="0" borderId="22" xfId="48" applyFont="1" applyFill="1" applyBorder="1" applyAlignment="1">
      <alignment horizontal="center" vertical="center"/>
    </xf>
    <xf numFmtId="0" fontId="35" fillId="0" borderId="26" xfId="48" applyFont="1" applyFill="1" applyBorder="1" applyAlignment="1">
      <alignment horizontal="center" vertical="center" wrapText="1"/>
    </xf>
    <xf numFmtId="0" fontId="35" fillId="0" borderId="27" xfId="48" applyFont="1" applyFill="1" applyBorder="1" applyAlignment="1">
      <alignment horizontal="center" vertical="center" wrapText="1"/>
    </xf>
    <xf numFmtId="0" fontId="35" fillId="0" borderId="28" xfId="48" applyFont="1" applyFill="1" applyBorder="1" applyAlignment="1">
      <alignment horizontal="center" vertical="center" wrapText="1"/>
    </xf>
    <xf numFmtId="0" fontId="37" fillId="2" borderId="0" xfId="46" applyFont="1" applyFill="1" applyBorder="1" applyAlignment="1">
      <alignment horizontal="center"/>
    </xf>
    <xf numFmtId="0" fontId="40" fillId="0" borderId="0" xfId="46" applyFont="1" applyBorder="1" applyAlignment="1">
      <alignment horizontal="center"/>
    </xf>
    <xf numFmtId="0" fontId="37" fillId="0" borderId="0" xfId="46" applyFont="1" applyBorder="1" applyAlignment="1">
      <alignment horizontal="center"/>
    </xf>
    <xf numFmtId="0" fontId="35" fillId="0" borderId="21" xfId="46" applyFont="1" applyFill="1" applyBorder="1" applyAlignment="1">
      <alignment horizontal="center" vertical="center"/>
    </xf>
    <xf numFmtId="0" fontId="35" fillId="0" borderId="22" xfId="46" applyFont="1" applyFill="1" applyBorder="1" applyAlignment="1">
      <alignment horizontal="center" vertical="center"/>
    </xf>
    <xf numFmtId="0" fontId="35" fillId="5" borderId="15" xfId="46" applyFont="1" applyFill="1" applyBorder="1" applyAlignment="1">
      <alignment horizontal="center" vertical="center"/>
    </xf>
    <xf numFmtId="0" fontId="35" fillId="5" borderId="16" xfId="46" applyFont="1" applyFill="1" applyBorder="1" applyAlignment="1">
      <alignment horizontal="center" vertical="center"/>
    </xf>
    <xf numFmtId="0" fontId="35" fillId="5" borderId="20" xfId="46" applyFont="1" applyFill="1" applyBorder="1" applyAlignment="1">
      <alignment horizontal="center" vertical="center"/>
    </xf>
    <xf numFmtId="0" fontId="35" fillId="5" borderId="21" xfId="46" applyFont="1" applyFill="1" applyBorder="1" applyAlignment="1">
      <alignment horizontal="center" vertical="center"/>
    </xf>
    <xf numFmtId="0" fontId="35" fillId="5" borderId="15" xfId="45" applyFont="1" applyFill="1" applyBorder="1" applyAlignment="1">
      <alignment horizontal="center" vertical="center" wrapText="1"/>
    </xf>
    <xf numFmtId="0" fontId="35" fillId="5" borderId="16" xfId="45" applyFont="1" applyFill="1" applyBorder="1" applyAlignment="1">
      <alignment horizontal="center" vertical="center" wrapText="1"/>
    </xf>
    <xf numFmtId="0" fontId="35" fillId="5" borderId="17" xfId="45" applyFont="1" applyFill="1" applyBorder="1" applyAlignment="1">
      <alignment horizontal="center" vertical="center" wrapText="1"/>
    </xf>
    <xf numFmtId="0" fontId="35" fillId="5" borderId="17" xfId="46" applyFont="1" applyFill="1" applyBorder="1" applyAlignment="1">
      <alignment horizontal="center" vertical="center"/>
    </xf>
    <xf numFmtId="0" fontId="35" fillId="0" borderId="26" xfId="46" applyFont="1" applyFill="1" applyBorder="1" applyAlignment="1">
      <alignment horizontal="center" vertical="center"/>
    </xf>
    <xf numFmtId="0" fontId="35" fillId="0" borderId="27" xfId="46" applyFont="1" applyFill="1" applyBorder="1" applyAlignment="1">
      <alignment horizontal="center" vertical="center"/>
    </xf>
    <xf numFmtId="0" fontId="35" fillId="0" borderId="28" xfId="46" applyFont="1" applyFill="1" applyBorder="1" applyAlignment="1">
      <alignment horizontal="center" vertical="center"/>
    </xf>
    <xf numFmtId="0" fontId="37" fillId="5" borderId="0" xfId="46" applyFont="1" applyFill="1" applyBorder="1" applyAlignment="1">
      <alignment horizontal="center"/>
    </xf>
    <xf numFmtId="0" fontId="40" fillId="5" borderId="0" xfId="46" applyFont="1" applyFill="1" applyBorder="1" applyAlignment="1">
      <alignment horizontal="center"/>
    </xf>
    <xf numFmtId="0" fontId="35" fillId="5" borderId="18" xfId="46" applyFont="1" applyFill="1" applyBorder="1" applyAlignment="1">
      <alignment horizontal="center" vertical="center"/>
    </xf>
    <xf numFmtId="0" fontId="35" fillId="5" borderId="0" xfId="46" applyFont="1" applyFill="1" applyBorder="1" applyAlignment="1">
      <alignment horizontal="center" vertical="center"/>
    </xf>
    <xf numFmtId="0" fontId="35" fillId="5" borderId="27" xfId="46" applyFont="1" applyFill="1" applyBorder="1" applyAlignment="1">
      <alignment horizontal="center" vertical="center"/>
    </xf>
    <xf numFmtId="0" fontId="35" fillId="5" borderId="28" xfId="46" applyFont="1" applyFill="1" applyBorder="1" applyAlignment="1">
      <alignment horizontal="center" vertical="center"/>
    </xf>
    <xf numFmtId="0" fontId="89" fillId="2" borderId="0" xfId="46" applyFont="1" applyFill="1" applyBorder="1" applyAlignment="1">
      <alignment horizontal="center"/>
    </xf>
    <xf numFmtId="0" fontId="35" fillId="2" borderId="26" xfId="46" applyFont="1" applyFill="1" applyBorder="1" applyAlignment="1">
      <alignment horizontal="center" vertical="center"/>
    </xf>
    <xf numFmtId="0" fontId="35" fillId="2" borderId="27" xfId="46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5" fillId="2" borderId="28" xfId="46" applyFont="1" applyFill="1" applyBorder="1" applyAlignment="1">
      <alignment horizontal="center" vertical="center"/>
    </xf>
    <xf numFmtId="16" fontId="35" fillId="0" borderId="0" xfId="46" applyNumberFormat="1" applyFont="1" applyBorder="1" applyAlignment="1">
      <alignment horizontal="left" vertical="center"/>
    </xf>
    <xf numFmtId="0" fontId="35" fillId="3" borderId="23" xfId="6" applyFont="1" applyFill="1" applyBorder="1" applyAlignment="1">
      <alignment horizontal="center" vertical="center"/>
    </xf>
    <xf numFmtId="0" fontId="35" fillId="3" borderId="25" xfId="6" applyFont="1" applyFill="1" applyBorder="1" applyAlignment="1">
      <alignment horizontal="center" vertical="center"/>
    </xf>
    <xf numFmtId="0" fontId="35" fillId="0" borderId="15" xfId="13" applyFont="1" applyFill="1" applyBorder="1" applyAlignment="1">
      <alignment horizontal="center" vertical="center"/>
    </xf>
    <xf numFmtId="0" fontId="35" fillId="0" borderId="17" xfId="13" applyFont="1" applyFill="1" applyBorder="1" applyAlignment="1">
      <alignment horizontal="center" vertical="center"/>
    </xf>
    <xf numFmtId="0" fontId="35" fillId="0" borderId="20" xfId="13" applyFont="1" applyFill="1" applyBorder="1" applyAlignment="1">
      <alignment horizontal="center" vertical="center"/>
    </xf>
    <xf numFmtId="0" fontId="35" fillId="0" borderId="22" xfId="13" applyFont="1" applyFill="1" applyBorder="1" applyAlignment="1">
      <alignment horizontal="center" vertical="center"/>
    </xf>
    <xf numFmtId="0" fontId="35" fillId="5" borderId="26" xfId="46" applyFont="1" applyFill="1" applyBorder="1" applyAlignment="1">
      <alignment horizontal="center" vertical="center"/>
    </xf>
    <xf numFmtId="0" fontId="35" fillId="3" borderId="15" xfId="6" applyFont="1" applyFill="1" applyBorder="1" applyAlignment="1">
      <alignment horizontal="center" vertical="center"/>
    </xf>
    <xf numFmtId="0" fontId="35" fillId="3" borderId="20" xfId="6" applyFont="1" applyFill="1" applyBorder="1" applyAlignment="1">
      <alignment horizontal="center" vertical="center"/>
    </xf>
    <xf numFmtId="166" fontId="35" fillId="0" borderId="26" xfId="0" applyNumberFormat="1" applyFont="1" applyFill="1" applyBorder="1" applyAlignment="1"/>
    <xf numFmtId="166" fontId="35" fillId="0" borderId="28" xfId="0" applyNumberFormat="1" applyFont="1" applyFill="1" applyBorder="1" applyAlignment="1"/>
    <xf numFmtId="0" fontId="40" fillId="3" borderId="0" xfId="48" applyFont="1" applyFill="1" applyBorder="1" applyAlignment="1">
      <alignment horizontal="center" wrapText="1"/>
    </xf>
    <xf numFmtId="0" fontId="33" fillId="0" borderId="0" xfId="48" applyFont="1" applyFill="1" applyBorder="1" applyAlignment="1">
      <alignment horizontal="center" vertical="center" wrapText="1"/>
    </xf>
    <xf numFmtId="0" fontId="33" fillId="0" borderId="0" xfId="48" applyFont="1" applyFill="1" applyBorder="1" applyAlignment="1">
      <alignment horizontal="center" vertical="center"/>
    </xf>
    <xf numFmtId="0" fontId="35" fillId="0" borderId="16" xfId="48" applyFont="1" applyFill="1" applyBorder="1" applyAlignment="1">
      <alignment horizontal="center" vertical="center"/>
    </xf>
    <xf numFmtId="0" fontId="76" fillId="3" borderId="0" xfId="48" applyFont="1" applyFill="1" applyBorder="1" applyAlignment="1">
      <alignment horizontal="center"/>
    </xf>
    <xf numFmtId="0" fontId="57" fillId="0" borderId="0" xfId="48" applyFont="1" applyFill="1" applyAlignment="1">
      <alignment horizontal="center"/>
    </xf>
    <xf numFmtId="0" fontId="35" fillId="0" borderId="17" xfId="48" applyFont="1" applyFill="1" applyBorder="1" applyAlignment="1">
      <alignment horizontal="center" vertical="center"/>
    </xf>
    <xf numFmtId="0" fontId="35" fillId="0" borderId="14" xfId="48" applyFont="1" applyFill="1" applyBorder="1" applyAlignment="1">
      <alignment horizontal="center" vertical="center"/>
    </xf>
    <xf numFmtId="0" fontId="33" fillId="0" borderId="14" xfId="48" applyFont="1" applyFill="1" applyBorder="1" applyAlignment="1">
      <alignment horizontal="center" vertical="center" wrapText="1"/>
    </xf>
    <xf numFmtId="0" fontId="33" fillId="0" borderId="14" xfId="48" applyFont="1" applyFill="1" applyBorder="1" applyAlignment="1">
      <alignment horizontal="center" vertical="center"/>
    </xf>
    <xf numFmtId="0" fontId="35" fillId="0" borderId="14" xfId="48" applyFont="1" applyFill="1" applyBorder="1" applyAlignment="1">
      <alignment horizontal="center" vertical="center" wrapText="1"/>
    </xf>
    <xf numFmtId="0" fontId="35" fillId="0" borderId="15" xfId="48" applyFont="1" applyFill="1" applyBorder="1" applyAlignment="1">
      <alignment horizontal="center" vertical="center" wrapText="1"/>
    </xf>
    <xf numFmtId="0" fontId="35" fillId="0" borderId="16" xfId="48" applyFont="1" applyFill="1" applyBorder="1" applyAlignment="1">
      <alignment horizontal="center" vertical="center" wrapText="1"/>
    </xf>
    <xf numFmtId="0" fontId="35" fillId="0" borderId="17" xfId="48" applyFont="1" applyFill="1" applyBorder="1" applyAlignment="1">
      <alignment horizontal="center" vertical="center" wrapText="1"/>
    </xf>
    <xf numFmtId="0" fontId="35" fillId="0" borderId="20" xfId="48" applyFont="1" applyFill="1" applyBorder="1" applyAlignment="1">
      <alignment horizontal="center" vertical="center" wrapText="1"/>
    </xf>
    <xf numFmtId="0" fontId="35" fillId="0" borderId="21" xfId="48" applyFont="1" applyFill="1" applyBorder="1" applyAlignment="1">
      <alignment horizontal="center" vertical="center" wrapText="1"/>
    </xf>
    <xf numFmtId="0" fontId="35" fillId="0" borderId="22" xfId="48" applyFont="1" applyFill="1" applyBorder="1" applyAlignment="1">
      <alignment horizontal="center" vertical="center" wrapText="1"/>
    </xf>
    <xf numFmtId="0" fontId="93" fillId="3" borderId="14" xfId="6" applyFont="1" applyFill="1" applyBorder="1" applyAlignment="1">
      <alignment horizontal="center" vertical="center" wrapText="1"/>
    </xf>
    <xf numFmtId="0" fontId="35" fillId="0" borderId="30" xfId="48" applyFont="1" applyFill="1" applyBorder="1" applyAlignment="1">
      <alignment horizontal="center" vertical="center" wrapText="1"/>
    </xf>
    <xf numFmtId="0" fontId="35" fillId="0" borderId="31" xfId="48" applyFont="1" applyFill="1" applyBorder="1" applyAlignment="1">
      <alignment horizontal="center" vertical="center" wrapText="1"/>
    </xf>
    <xf numFmtId="0" fontId="35" fillId="0" borderId="0" xfId="48" applyFont="1" applyFill="1" applyBorder="1" applyAlignment="1">
      <alignment horizontal="center" vertical="center" wrapText="1"/>
    </xf>
    <xf numFmtId="168" fontId="32" fillId="2" borderId="14" xfId="46" applyNumberFormat="1" applyFont="1" applyFill="1" applyBorder="1"/>
    <xf numFmtId="0" fontId="93" fillId="3" borderId="23" xfId="6" applyFont="1" applyFill="1" applyBorder="1" applyAlignment="1">
      <alignment horizontal="center" vertical="center" wrapText="1"/>
    </xf>
    <xf numFmtId="0" fontId="93" fillId="3" borderId="24" xfId="6" applyFont="1" applyFill="1" applyBorder="1" applyAlignment="1">
      <alignment horizontal="center" vertical="center" wrapText="1"/>
    </xf>
    <xf numFmtId="0" fontId="93" fillId="3" borderId="25" xfId="6" applyFont="1" applyFill="1" applyBorder="1" applyAlignment="1">
      <alignment horizontal="center" vertical="center" wrapText="1"/>
    </xf>
    <xf numFmtId="0" fontId="93" fillId="3" borderId="26" xfId="6" applyFont="1" applyFill="1" applyBorder="1" applyAlignment="1">
      <alignment horizontal="center" vertical="center"/>
    </xf>
    <xf numFmtId="0" fontId="93" fillId="3" borderId="27" xfId="6" applyFont="1" applyFill="1" applyBorder="1" applyAlignment="1">
      <alignment horizontal="center" vertical="center"/>
    </xf>
    <xf numFmtId="0" fontId="93" fillId="3" borderId="28" xfId="6" applyFont="1" applyFill="1" applyBorder="1" applyAlignment="1">
      <alignment horizontal="center" vertical="center"/>
    </xf>
    <xf numFmtId="0" fontId="32" fillId="2" borderId="14" xfId="46" applyFont="1" applyFill="1" applyBorder="1" applyAlignment="1">
      <alignment horizontal="right"/>
    </xf>
    <xf numFmtId="16" fontId="95" fillId="0" borderId="14" xfId="46" applyNumberFormat="1" applyFont="1" applyBorder="1" applyAlignment="1">
      <alignment wrapText="1"/>
    </xf>
    <xf numFmtId="16" fontId="95" fillId="0" borderId="14" xfId="46" applyNumberFormat="1" applyFont="1" applyBorder="1" applyAlignment="1"/>
    <xf numFmtId="16" fontId="95" fillId="4" borderId="14" xfId="46" applyNumberFormat="1" applyFont="1" applyFill="1" applyBorder="1" applyAlignment="1"/>
  </cellXfs>
  <cellStyles count="139">
    <cellStyle name="20% - 强调文字颜色 1" xfId="28" xr:uid="{00000000-0005-0000-0000-000000000000}"/>
    <cellStyle name="20% - 强调文字颜色 2" xfId="18" xr:uid="{00000000-0005-0000-0000-000001000000}"/>
    <cellStyle name="20% - 强调文字颜色 3" xfId="29" xr:uid="{00000000-0005-0000-0000-000002000000}"/>
    <cellStyle name="20% - 强调文字颜色 4" xfId="30" xr:uid="{00000000-0005-0000-0000-000003000000}"/>
    <cellStyle name="20% - 强调文字颜色 5" xfId="31" xr:uid="{00000000-0005-0000-0000-000004000000}"/>
    <cellStyle name="20% - 强调文字颜色 6" xfId="2" xr:uid="{00000000-0005-0000-0000-000005000000}"/>
    <cellStyle name="40% - 强调文字颜色 1" xfId="24" xr:uid="{00000000-0005-0000-0000-000006000000}"/>
    <cellStyle name="40% - 强调文字颜色 2" xfId="26" xr:uid="{00000000-0005-0000-0000-000007000000}"/>
    <cellStyle name="40% - 强调文字颜色 3" xfId="27" xr:uid="{00000000-0005-0000-0000-000008000000}"/>
    <cellStyle name="40% - 强调文字颜色 4" xfId="23" xr:uid="{00000000-0005-0000-0000-000009000000}"/>
    <cellStyle name="40% - 强调文字颜色 5" xfId="25" xr:uid="{00000000-0005-0000-0000-00000A000000}"/>
    <cellStyle name="40% - 强调文字颜色 6" xfId="11" xr:uid="{00000000-0005-0000-0000-00000B000000}"/>
    <cellStyle name="60% - 强调文字颜色 1" xfId="32" xr:uid="{00000000-0005-0000-0000-00000C000000}"/>
    <cellStyle name="60% - 强调文字颜色 2" xfId="33" xr:uid="{00000000-0005-0000-0000-00000D000000}"/>
    <cellStyle name="60% - 强调文字颜色 3" xfId="34" xr:uid="{00000000-0005-0000-0000-00000E000000}"/>
    <cellStyle name="60% - 强调文字颜色 4" xfId="35" xr:uid="{00000000-0005-0000-0000-00000F000000}"/>
    <cellStyle name="60% - 强调文字颜色 5" xfId="36" xr:uid="{00000000-0005-0000-0000-000010000000}"/>
    <cellStyle name="60% - 强调文字颜色 6" xfId="37" xr:uid="{00000000-0005-0000-0000-000011000000}"/>
    <cellStyle name="Comma 2" xfId="39" xr:uid="{00000000-0005-0000-0000-000012000000}"/>
    <cellStyle name="Hyperlink" xfId="5" builtinId="8"/>
    <cellStyle name="Hyperlink 2" xfId="41" xr:uid="{00000000-0005-0000-0000-000014000000}"/>
    <cellStyle name="Normal" xfId="0" builtinId="0"/>
    <cellStyle name="Normal 2" xfId="42" xr:uid="{00000000-0005-0000-0000-000016000000}"/>
    <cellStyle name="Normal 2 2" xfId="43" xr:uid="{00000000-0005-0000-0000-000017000000}"/>
    <cellStyle name="Normal 3" xfId="44" xr:uid="{00000000-0005-0000-0000-000018000000}"/>
    <cellStyle name="Normal_EUROPE" xfId="45" xr:uid="{00000000-0005-0000-0000-000019000000}"/>
    <cellStyle name="Normal_HCM-PORT KELANG" xfId="138" xr:uid="{00000000-0005-0000-0000-00001A000000}"/>
    <cellStyle name="Normal_MED" xfId="46" xr:uid="{00000000-0005-0000-0000-00001B000000}"/>
    <cellStyle name="Normal_MED (1)" xfId="47" xr:uid="{00000000-0005-0000-0000-00001C000000}"/>
    <cellStyle name="Normal_PERSIAN GULF" xfId="48" xr:uid="{00000000-0005-0000-0000-00001D000000}"/>
    <cellStyle name="Normal_Persian Gulf via HKG" xfId="49" xr:uid="{00000000-0005-0000-0000-00001E000000}"/>
    <cellStyle name="Normal_Sheet1" xfId="6" xr:uid="{00000000-0005-0000-0000-00001F000000}"/>
    <cellStyle name="Normal_SOUTH AFRICA" xfId="13" xr:uid="{00000000-0005-0000-0000-000020000000}"/>
    <cellStyle name="Normal_US WC &amp; Canada" xfId="51" xr:uid="{00000000-0005-0000-0000-000021000000}"/>
    <cellStyle name="normální 2" xfId="53" xr:uid="{00000000-0005-0000-0000-000022000000}"/>
    <cellStyle name="normální 2 2" xfId="50" xr:uid="{00000000-0005-0000-0000-000023000000}"/>
    <cellStyle name="normální 2_Xl0001353" xfId="54" xr:uid="{00000000-0005-0000-0000-000024000000}"/>
    <cellStyle name="normální_04Road" xfId="55" xr:uid="{00000000-0005-0000-0000-000025000000}"/>
    <cellStyle name="표준_LOOP 3 LR-2005(CEX)" xfId="56" xr:uid="{00000000-0005-0000-0000-000026000000}"/>
    <cellStyle name="一般_2008-10-28 Long Term Schedule CTS SVC" xfId="57" xr:uid="{00000000-0005-0000-0000-000027000000}"/>
    <cellStyle name="好" xfId="58" xr:uid="{00000000-0005-0000-0000-000028000000}"/>
    <cellStyle name="好_MED WB ARB 1st Quarter 2013" xfId="59" xr:uid="{00000000-0005-0000-0000-000029000000}"/>
    <cellStyle name="好_MED WB ARB 1st Quarter 2015" xfId="19" xr:uid="{00000000-0005-0000-0000-00002A000000}"/>
    <cellStyle name="好_MED WB ARB 1st Quarter 2015v2" xfId="60" xr:uid="{00000000-0005-0000-0000-00002B000000}"/>
    <cellStyle name="好_MED WB ARB 2nd Quarter 2014" xfId="7" xr:uid="{00000000-0005-0000-0000-00002C000000}"/>
    <cellStyle name="好_MED WB ARB 2nd Quarter 2014V2" xfId="61" xr:uid="{00000000-0005-0000-0000-00002D000000}"/>
    <cellStyle name="好_MED WB ARB 3rd Quarter 2013" xfId="62" xr:uid="{00000000-0005-0000-0000-00002E000000}"/>
    <cellStyle name="好_MED WB ARB 4th Quarter 2013V1" xfId="63" xr:uid="{00000000-0005-0000-0000-00002F000000}"/>
    <cellStyle name="好_NW EUR SVC Westbound RF Arbitraries 2nd Qtr 2014" xfId="64" xr:uid="{00000000-0005-0000-0000-000030000000}"/>
    <cellStyle name="好_NW EUR SVC Westbound RF Arbitraries 3rd Qtr 2013" xfId="65" xr:uid="{00000000-0005-0000-0000-000031000000}"/>
    <cellStyle name="好_NW EUR SVC Westbound RF Arbitraries 3rd Qtr 2014" xfId="66" xr:uid="{00000000-0005-0000-0000-000032000000}"/>
    <cellStyle name="好_NWE 2011 3rd qu WB ARB proposal" xfId="67" xr:uid="{00000000-0005-0000-0000-000033000000}"/>
    <cellStyle name="好_NWE 2011 4thQ WB ARB proposal" xfId="68" xr:uid="{00000000-0005-0000-0000-000034000000}"/>
    <cellStyle name="好_NWE WB ARB 1st Quarter 2013" xfId="69" xr:uid="{00000000-0005-0000-0000-000035000000}"/>
    <cellStyle name="好_NWE WB ARB 1st Quarter 2013V2" xfId="70" xr:uid="{00000000-0005-0000-0000-000036000000}"/>
    <cellStyle name="好_NWE WB ARB 1st Quarter 2014" xfId="14" xr:uid="{00000000-0005-0000-0000-000037000000}"/>
    <cellStyle name="好_NWE WB ARB 2nd Quarter 2012 proposals" xfId="71" xr:uid="{00000000-0005-0000-0000-000038000000}"/>
    <cellStyle name="好_NWE WB ARB 2nd Quarter 2013" xfId="52" xr:uid="{00000000-0005-0000-0000-000039000000}"/>
    <cellStyle name="好_NWE WB ARB 2nd Quarter 2013 V1" xfId="73" xr:uid="{00000000-0005-0000-0000-00003A000000}"/>
    <cellStyle name="好_NWE WB ARB 2nd Quarter 2013 V4" xfId="74" xr:uid="{00000000-0005-0000-0000-00003B000000}"/>
    <cellStyle name="好_NWE WB ARB 2nd Quarter 2014(20140529-20140630)" xfId="75" xr:uid="{00000000-0005-0000-0000-00003C000000}"/>
    <cellStyle name="好_NWE WB ARB 2nd Quarter 2014v2" xfId="76" xr:uid="{00000000-0005-0000-0000-00003D000000}"/>
    <cellStyle name="好_NWE WB ARB 2nd Quarter 2014v3 (1)" xfId="77" xr:uid="{00000000-0005-0000-0000-00003E000000}"/>
    <cellStyle name="好_NWE WB ARB 3rd Quarter 2012" xfId="78" xr:uid="{00000000-0005-0000-0000-00003F000000}"/>
    <cellStyle name="好_NWE WB ARB 3rd Quarter 2013" xfId="79" xr:uid="{00000000-0005-0000-0000-000040000000}"/>
    <cellStyle name="好_NWE WB ARB 3rd Quarter 2014" xfId="80" xr:uid="{00000000-0005-0000-0000-000041000000}"/>
    <cellStyle name="好_NWE WB ARB 4th Quarter 2012" xfId="81" xr:uid="{00000000-0005-0000-0000-000042000000}"/>
    <cellStyle name="好_NWE WB ARB 4th Quarter 2012 update" xfId="82" xr:uid="{00000000-0005-0000-0000-000043000000}"/>
    <cellStyle name="好_NWE WB ARB 4th Quarter 2013" xfId="83" xr:uid="{00000000-0005-0000-0000-000044000000}"/>
    <cellStyle name="好_NWE WB ARB 4th Quarter 2014" xfId="84" xr:uid="{00000000-0005-0000-0000-000045000000}"/>
    <cellStyle name="好_NWE WB ARB NOV 25-DEC 31 2011" xfId="17" xr:uid="{00000000-0005-0000-0000-000046000000}"/>
    <cellStyle name="好_NWE WB ARB Q1 2012" xfId="4" xr:uid="{00000000-0005-0000-0000-000047000000}"/>
    <cellStyle name="好_REVISED NWE WB ARB 3rd Quarter 2013" xfId="85" xr:uid="{00000000-0005-0000-0000-000048000000}"/>
    <cellStyle name="好_UPDATED NWE WB ARB 1st Quarter 2013" xfId="21" xr:uid="{00000000-0005-0000-0000-000049000000}"/>
    <cellStyle name="差" xfId="86" xr:uid="{00000000-0005-0000-0000-00004A000000}"/>
    <cellStyle name="差_MED WB ARB 1st Quarter 2013" xfId="87" xr:uid="{00000000-0005-0000-0000-00004B000000}"/>
    <cellStyle name="差_MED WB ARB 1st Quarter 2015" xfId="88" xr:uid="{00000000-0005-0000-0000-00004C000000}"/>
    <cellStyle name="差_MED WB ARB 1st Quarter 2015v2" xfId="89" xr:uid="{00000000-0005-0000-0000-00004D000000}"/>
    <cellStyle name="差_MED WB ARB 2nd Quarter 2014" xfId="91" xr:uid="{00000000-0005-0000-0000-00004E000000}"/>
    <cellStyle name="差_MED WB ARB 2nd Quarter 2014V2" xfId="90" xr:uid="{00000000-0005-0000-0000-00004F000000}"/>
    <cellStyle name="差_MED WB ARB 3rd Quarter 2013" xfId="92" xr:uid="{00000000-0005-0000-0000-000050000000}"/>
    <cellStyle name="差_MED WB ARB 4th Quarter 2013V1" xfId="93" xr:uid="{00000000-0005-0000-0000-000051000000}"/>
    <cellStyle name="差_NW EUR SVC Westbound RF Arbitraries 2nd Qtr 2014" xfId="94" xr:uid="{00000000-0005-0000-0000-000052000000}"/>
    <cellStyle name="差_NW EUR SVC Westbound RF Arbitraries 3rd Qtr 2013" xfId="16" xr:uid="{00000000-0005-0000-0000-000053000000}"/>
    <cellStyle name="差_NW EUR SVC Westbound RF Arbitraries 3rd Qtr 2014" xfId="95" xr:uid="{00000000-0005-0000-0000-000054000000}"/>
    <cellStyle name="差_NWE 2011 3rd qu WB ARB proposal" xfId="97" xr:uid="{00000000-0005-0000-0000-000055000000}"/>
    <cellStyle name="差_NWE 2011 4thQ WB ARB proposal" xfId="98" xr:uid="{00000000-0005-0000-0000-000056000000}"/>
    <cellStyle name="差_NWE WB ARB 1st Quarter 2013" xfId="99" xr:uid="{00000000-0005-0000-0000-000057000000}"/>
    <cellStyle name="差_NWE WB ARB 1st Quarter 2013V2" xfId="15" xr:uid="{00000000-0005-0000-0000-000058000000}"/>
    <cellStyle name="差_NWE WB ARB 1st Quarter 2014" xfId="100" xr:uid="{00000000-0005-0000-0000-000059000000}"/>
    <cellStyle name="差_NWE WB ARB 2nd Quarter 2012 proposals" xfId="101" xr:uid="{00000000-0005-0000-0000-00005A000000}"/>
    <cellStyle name="差_NWE WB ARB 2nd Quarter 2013" xfId="102" xr:uid="{00000000-0005-0000-0000-00005B000000}"/>
    <cellStyle name="差_NWE WB ARB 2nd Quarter 2013 V1" xfId="103" xr:uid="{00000000-0005-0000-0000-00005C000000}"/>
    <cellStyle name="差_NWE WB ARB 2nd Quarter 2013 V4" xfId="72" xr:uid="{00000000-0005-0000-0000-00005D000000}"/>
    <cellStyle name="差_NWE WB ARB 2nd Quarter 2014(20140529-20140630)" xfId="104" xr:uid="{00000000-0005-0000-0000-00005E000000}"/>
    <cellStyle name="差_NWE WB ARB 2nd Quarter 2014v2" xfId="22" xr:uid="{00000000-0005-0000-0000-00005F000000}"/>
    <cellStyle name="差_NWE WB ARB 2nd Quarter 2014v3 (1)" xfId="105" xr:uid="{00000000-0005-0000-0000-000060000000}"/>
    <cellStyle name="差_NWE WB ARB 3rd Quarter 2012" xfId="107" xr:uid="{00000000-0005-0000-0000-000061000000}"/>
    <cellStyle name="差_NWE WB ARB 3rd Quarter 2013" xfId="96" xr:uid="{00000000-0005-0000-0000-000062000000}"/>
    <cellStyle name="差_NWE WB ARB 3rd Quarter 2014" xfId="108" xr:uid="{00000000-0005-0000-0000-000063000000}"/>
    <cellStyle name="差_NWE WB ARB 4th Quarter 2012" xfId="109" xr:uid="{00000000-0005-0000-0000-000064000000}"/>
    <cellStyle name="差_NWE WB ARB 4th Quarter 2012 update" xfId="110" xr:uid="{00000000-0005-0000-0000-000065000000}"/>
    <cellStyle name="差_NWE WB ARB 4th Quarter 2013" xfId="111" xr:uid="{00000000-0005-0000-0000-000066000000}"/>
    <cellStyle name="差_NWE WB ARB 4th Quarter 2014" xfId="112" xr:uid="{00000000-0005-0000-0000-000067000000}"/>
    <cellStyle name="差_NWE WB ARB NOV 25-DEC 31 2011" xfId="113" xr:uid="{00000000-0005-0000-0000-000068000000}"/>
    <cellStyle name="差_NWE WB ARB Q1 2012" xfId="114" xr:uid="{00000000-0005-0000-0000-000069000000}"/>
    <cellStyle name="差_REVISED NWE WB ARB 3rd Quarter 2013" xfId="115" xr:uid="{00000000-0005-0000-0000-00006A000000}"/>
    <cellStyle name="差_UPDATED NWE WB ARB 1st Quarter 2013" xfId="116" xr:uid="{00000000-0005-0000-0000-00006B000000}"/>
    <cellStyle name="常规 2" xfId="8" xr:uid="{00000000-0005-0000-0000-00006C000000}"/>
    <cellStyle name="常规 2 2" xfId="20" xr:uid="{00000000-0005-0000-0000-00006D000000}"/>
    <cellStyle name="常规 2 3" xfId="12" xr:uid="{00000000-0005-0000-0000-00006E000000}"/>
    <cellStyle name="常规 2_Xl0001226" xfId="117" xr:uid="{00000000-0005-0000-0000-00006F000000}"/>
    <cellStyle name="常规 3" xfId="118" xr:uid="{00000000-0005-0000-0000-000070000000}"/>
    <cellStyle name="常规 3 2 2 2" xfId="1" xr:uid="{00000000-0005-0000-0000-000071000000}"/>
    <cellStyle name="常规 4" xfId="119" xr:uid="{00000000-0005-0000-0000-000072000000}"/>
    <cellStyle name="常规_AEN LTS(20071031) " xfId="120" xr:uid="{00000000-0005-0000-0000-000073000000}"/>
    <cellStyle name="常规_AWE LTS 090106 (2)" xfId="121" xr:uid="{00000000-0005-0000-0000-000074000000}"/>
    <cellStyle name="强调文字颜色 1" xfId="122" xr:uid="{00000000-0005-0000-0000-000075000000}"/>
    <cellStyle name="强调文字颜色 2" xfId="3" xr:uid="{00000000-0005-0000-0000-000076000000}"/>
    <cellStyle name="强调文字颜色 3" xfId="40" xr:uid="{00000000-0005-0000-0000-000077000000}"/>
    <cellStyle name="强调文字颜色 4" xfId="123" xr:uid="{00000000-0005-0000-0000-000078000000}"/>
    <cellStyle name="强调文字颜色 5" xfId="124" xr:uid="{00000000-0005-0000-0000-000079000000}"/>
    <cellStyle name="强调文字颜色 6" xfId="125" xr:uid="{00000000-0005-0000-0000-00007A000000}"/>
    <cellStyle name="标题" xfId="126" xr:uid="{00000000-0005-0000-0000-00007B000000}"/>
    <cellStyle name="标题 1" xfId="127" xr:uid="{00000000-0005-0000-0000-00007C000000}"/>
    <cellStyle name="标题 2" xfId="128" xr:uid="{00000000-0005-0000-0000-00007D000000}"/>
    <cellStyle name="标题 3" xfId="129" xr:uid="{00000000-0005-0000-0000-00007E000000}"/>
    <cellStyle name="标题 4" xfId="38" xr:uid="{00000000-0005-0000-0000-00007F000000}"/>
    <cellStyle name="标题_MED WB ARB 1st Quarter 2013" xfId="130" xr:uid="{00000000-0005-0000-0000-000080000000}"/>
    <cellStyle name="检查单元格" xfId="131" xr:uid="{00000000-0005-0000-0000-000081000000}"/>
    <cellStyle name="汇总" xfId="132" xr:uid="{00000000-0005-0000-0000-000082000000}"/>
    <cellStyle name="注释" xfId="133" xr:uid="{00000000-0005-0000-0000-000083000000}"/>
    <cellStyle name="解释性文本" xfId="106" xr:uid="{00000000-0005-0000-0000-000084000000}"/>
    <cellStyle name="警告文本" xfId="134" xr:uid="{00000000-0005-0000-0000-000085000000}"/>
    <cellStyle name="计算" xfId="10" xr:uid="{00000000-0005-0000-0000-000086000000}"/>
    <cellStyle name="输入" xfId="135" xr:uid="{00000000-0005-0000-0000-000087000000}"/>
    <cellStyle name="输出" xfId="136" xr:uid="{00000000-0005-0000-0000-000088000000}"/>
    <cellStyle name="适中" xfId="9" xr:uid="{00000000-0005-0000-0000-000089000000}"/>
    <cellStyle name="链接单元格" xfId="137" xr:uid="{00000000-0005-0000-0000-00008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66"/>
      <color rgb="FF0099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1</xdr:col>
      <xdr:colOff>123825</xdr:colOff>
      <xdr:row>2</xdr:row>
      <xdr:rowOff>217713</xdr:rowOff>
    </xdr:to>
    <xdr:pic>
      <xdr:nvPicPr>
        <xdr:cNvPr id="1223351" name="Picture 1252" descr="Inline image">
          <a:extLst>
            <a:ext uri="{FF2B5EF4-FFF2-40B4-BE49-F238E27FC236}">
              <a16:creationId xmlns:a16="http://schemas.microsoft.com/office/drawing/2014/main" id="{00000000-0008-0000-0000-0000B7A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28574"/>
          <a:ext cx="1432832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1225403" name="Picture 1252" descr="Inline image">
          <a:extLst>
            <a:ext uri="{FF2B5EF4-FFF2-40B4-BE49-F238E27FC236}">
              <a16:creationId xmlns:a16="http://schemas.microsoft.com/office/drawing/2014/main" id="{00000000-0008-0000-0100-0000BBB2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1181100</xdr:colOff>
      <xdr:row>4</xdr:row>
      <xdr:rowOff>142874</xdr:rowOff>
    </xdr:to>
    <xdr:pic>
      <xdr:nvPicPr>
        <xdr:cNvPr id="1224375" name="Picture 1252" descr="Inline image">
          <a:extLst>
            <a:ext uri="{FF2B5EF4-FFF2-40B4-BE49-F238E27FC236}">
              <a16:creationId xmlns:a16="http://schemas.microsoft.com/office/drawing/2014/main" id="{00000000-0008-0000-0200-0000B7AE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49"/>
          <a:ext cx="110490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0</xdr:row>
      <xdr:rowOff>0</xdr:rowOff>
    </xdr:from>
    <xdr:to>
      <xdr:col>0</xdr:col>
      <xdr:colOff>1119187</xdr:colOff>
      <xdr:row>4</xdr:row>
      <xdr:rowOff>121444</xdr:rowOff>
    </xdr:to>
    <xdr:pic>
      <xdr:nvPicPr>
        <xdr:cNvPr id="1226430" name="Picture 1252" descr="Inline image">
          <a:extLst>
            <a:ext uri="{FF2B5EF4-FFF2-40B4-BE49-F238E27FC236}">
              <a16:creationId xmlns:a16="http://schemas.microsoft.com/office/drawing/2014/main" id="{00000000-0008-0000-0300-0000BEB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581" y="0"/>
          <a:ext cx="1040606" cy="883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1229168" name="Picture 1252" descr="Inline image">
          <a:extLst>
            <a:ext uri="{FF2B5EF4-FFF2-40B4-BE49-F238E27FC236}">
              <a16:creationId xmlns:a16="http://schemas.microsoft.com/office/drawing/2014/main" id="{00000000-0008-0000-0400-000070C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0</xdr:row>
      <xdr:rowOff>57148</xdr:rowOff>
    </xdr:from>
    <xdr:to>
      <xdr:col>0</xdr:col>
      <xdr:colOff>1178718</xdr:colOff>
      <xdr:row>4</xdr:row>
      <xdr:rowOff>178593</xdr:rowOff>
    </xdr:to>
    <xdr:pic>
      <xdr:nvPicPr>
        <xdr:cNvPr id="1222618" name="Picture 1252" descr="Inline image">
          <a:extLst>
            <a:ext uri="{FF2B5EF4-FFF2-40B4-BE49-F238E27FC236}">
              <a16:creationId xmlns:a16="http://schemas.microsoft.com/office/drawing/2014/main" id="{00000000-0008-0000-0500-0000DAA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831" y="57148"/>
          <a:ext cx="1004887" cy="88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zoomScale="70" zoomScaleNormal="70" zoomScaleSheetLayoutView="70" workbookViewId="0">
      <selection activeCell="P14" sqref="P14"/>
    </sheetView>
  </sheetViews>
  <sheetFormatPr defaultColWidth="9" defaultRowHeight="18"/>
  <cols>
    <col min="1" max="1" width="17.625" style="23" customWidth="1"/>
    <col min="2" max="2" width="12.25" style="23" customWidth="1"/>
    <col min="3" max="5" width="9" style="23"/>
    <col min="6" max="6" width="20.25" style="23" customWidth="1"/>
    <col min="7" max="7" width="11.875" style="23" customWidth="1"/>
    <col min="8" max="8" width="0.25" style="23" customWidth="1"/>
    <col min="9" max="10" width="9" style="23" customWidth="1"/>
    <col min="11" max="11" width="24.125" style="23" customWidth="1"/>
    <col min="12" max="16" width="9" style="23" customWidth="1"/>
    <col min="17" max="16384" width="9" style="23"/>
  </cols>
  <sheetData>
    <row r="1" spans="1:13" s="4" customFormat="1">
      <c r="B1" s="16"/>
      <c r="C1" s="17"/>
      <c r="D1" s="16"/>
      <c r="E1" s="16"/>
      <c r="K1" s="18"/>
    </row>
    <row r="2" spans="1:13" s="4" customFormat="1" ht="48.75" customHeight="1">
      <c r="A2" s="521" t="s">
        <v>0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</row>
    <row r="3" spans="1:13" ht="21" customHeight="1">
      <c r="A3" s="20"/>
      <c r="B3" s="21"/>
      <c r="C3" s="21"/>
      <c r="D3" s="22"/>
      <c r="E3" s="22"/>
      <c r="G3" s="20"/>
      <c r="H3" s="21"/>
      <c r="I3" s="21"/>
      <c r="J3" s="22"/>
      <c r="K3" s="22"/>
    </row>
    <row r="4" spans="1:13" ht="21" customHeight="1">
      <c r="A4" s="20"/>
      <c r="B4" s="49" t="s">
        <v>69</v>
      </c>
      <c r="C4" s="21"/>
      <c r="D4" s="22"/>
      <c r="E4" s="22"/>
      <c r="G4" s="20"/>
      <c r="H4" s="21"/>
      <c r="I4" s="21"/>
      <c r="J4" s="22"/>
      <c r="K4" s="22"/>
    </row>
    <row r="5" spans="1:13" ht="27" customHeight="1">
      <c r="A5" s="20" t="s">
        <v>1</v>
      </c>
      <c r="B5" s="219" t="s">
        <v>85</v>
      </c>
      <c r="C5" s="24"/>
      <c r="D5" s="24"/>
      <c r="E5" s="24"/>
      <c r="G5" s="20"/>
      <c r="H5" s="21"/>
      <c r="I5" s="21"/>
      <c r="J5" s="22"/>
      <c r="K5" s="22"/>
    </row>
    <row r="6" spans="1:13" ht="27" customHeight="1">
      <c r="A6" s="20" t="s">
        <v>1</v>
      </c>
      <c r="B6" s="219" t="s">
        <v>84</v>
      </c>
      <c r="C6" s="24"/>
      <c r="D6" s="24"/>
      <c r="E6" s="24"/>
      <c r="G6" s="20"/>
      <c r="H6" s="21"/>
      <c r="I6" s="21"/>
      <c r="J6" s="22"/>
      <c r="K6" s="22"/>
    </row>
    <row r="7" spans="1:13" ht="27" customHeight="1">
      <c r="A7" s="20" t="s">
        <v>1</v>
      </c>
      <c r="B7" s="21" t="s">
        <v>83</v>
      </c>
      <c r="C7" s="24"/>
      <c r="D7" s="24"/>
      <c r="E7" s="24"/>
      <c r="G7" s="20"/>
      <c r="H7" s="21"/>
      <c r="I7" s="21"/>
      <c r="J7" s="22"/>
      <c r="K7" s="22"/>
    </row>
    <row r="8" spans="1:13">
      <c r="A8" s="20"/>
      <c r="B8" s="21"/>
      <c r="C8" s="21"/>
      <c r="D8" s="22"/>
      <c r="G8" s="20"/>
      <c r="H8" s="21"/>
      <c r="I8" s="21"/>
      <c r="J8" s="22"/>
      <c r="K8" s="22"/>
    </row>
    <row r="9" spans="1:13" ht="21" customHeight="1">
      <c r="B9" s="19" t="s">
        <v>70</v>
      </c>
      <c r="G9" s="20"/>
      <c r="H9" s="21"/>
      <c r="I9" s="21"/>
      <c r="J9" s="22"/>
      <c r="K9" s="22"/>
    </row>
    <row r="10" spans="1:13" s="26" customFormat="1" ht="24" customHeight="1">
      <c r="A10" s="20" t="s">
        <v>1</v>
      </c>
      <c r="B10" s="219" t="s">
        <v>2</v>
      </c>
      <c r="C10" s="1"/>
      <c r="D10" s="1"/>
      <c r="E10" s="1"/>
      <c r="F10" s="25"/>
    </row>
    <row r="11" spans="1:13" s="26" customFormat="1" ht="24" customHeight="1">
      <c r="A11" s="20" t="s">
        <v>1</v>
      </c>
      <c r="B11" s="219" t="s">
        <v>3</v>
      </c>
      <c r="C11" s="1"/>
      <c r="D11" s="1"/>
      <c r="E11" s="1"/>
    </row>
    <row r="12" spans="1:13" s="26" customFormat="1" ht="24" customHeight="1">
      <c r="A12" s="20" t="s">
        <v>1</v>
      </c>
      <c r="B12" s="219" t="s">
        <v>4</v>
      </c>
      <c r="C12" s="1"/>
      <c r="D12" s="1"/>
      <c r="E12" s="1"/>
    </row>
    <row r="13" spans="1:13" s="26" customFormat="1" ht="24" customHeight="1">
      <c r="A13" s="20" t="s">
        <v>1</v>
      </c>
      <c r="B13" s="220" t="s">
        <v>124</v>
      </c>
      <c r="C13" s="1"/>
      <c r="D13" s="1"/>
      <c r="E13" s="1"/>
    </row>
    <row r="14" spans="1:13" s="26" customFormat="1" ht="24" customHeight="1">
      <c r="A14" s="20"/>
      <c r="B14" s="220"/>
      <c r="C14" s="1"/>
      <c r="D14" s="1"/>
      <c r="E14" s="1"/>
    </row>
    <row r="15" spans="1:13" s="26" customFormat="1" ht="24" customHeight="1">
      <c r="A15" s="20"/>
      <c r="B15" s="220"/>
      <c r="C15" s="1"/>
      <c r="D15" s="1"/>
      <c r="E15" s="1"/>
    </row>
    <row r="16" spans="1:13" s="26" customFormat="1" ht="21" customHeight="1">
      <c r="A16" s="20"/>
      <c r="B16" s="21"/>
      <c r="C16" s="21"/>
      <c r="D16" s="22"/>
    </row>
    <row r="17" spans="1:13" s="8" customFormat="1" ht="18.75" customHeight="1">
      <c r="A17" s="27" t="s">
        <v>5</v>
      </c>
      <c r="B17" s="28"/>
      <c r="C17" s="29"/>
      <c r="D17" s="30"/>
      <c r="E17" s="31"/>
      <c r="F17" s="30"/>
      <c r="G17" s="5"/>
      <c r="H17" s="32"/>
      <c r="I17" s="33"/>
      <c r="J17" s="34"/>
      <c r="K17" s="35"/>
      <c r="L17" s="34"/>
      <c r="M17" s="34"/>
    </row>
    <row r="18" spans="1:13" s="8" customFormat="1" ht="18" customHeight="1">
      <c r="A18" s="24" t="s">
        <v>0</v>
      </c>
      <c r="B18" s="36"/>
      <c r="C18" s="37"/>
      <c r="D18" s="32"/>
      <c r="E18" s="4"/>
      <c r="F18" s="30"/>
      <c r="G18" s="5"/>
      <c r="H18" s="38"/>
      <c r="I18" s="39"/>
      <c r="J18" s="39"/>
      <c r="L18" s="40"/>
      <c r="M18" s="33"/>
    </row>
    <row r="19" spans="1:13" s="8" customFormat="1">
      <c r="A19" s="2" t="s">
        <v>6</v>
      </c>
      <c r="B19" s="3"/>
      <c r="C19" s="4"/>
      <c r="D19" s="3"/>
      <c r="E19" s="5"/>
      <c r="F19" s="6"/>
      <c r="G19" s="7"/>
      <c r="I19" s="7"/>
      <c r="J19" s="9"/>
      <c r="K19" s="9"/>
      <c r="L19" s="33"/>
      <c r="M19" s="33"/>
    </row>
    <row r="20" spans="1:13" s="8" customFormat="1">
      <c r="A20" s="2" t="s">
        <v>7</v>
      </c>
      <c r="B20" s="3"/>
      <c r="C20" s="4"/>
      <c r="D20" s="3"/>
      <c r="E20" s="5"/>
      <c r="F20" s="9"/>
      <c r="G20" s="9"/>
      <c r="I20" s="9"/>
      <c r="J20" s="9"/>
      <c r="K20" s="9"/>
      <c r="L20" s="33"/>
      <c r="M20" s="33"/>
    </row>
    <row r="21" spans="1:13" s="4" customFormat="1">
      <c r="A21" s="2" t="s">
        <v>8</v>
      </c>
      <c r="B21" s="3"/>
      <c r="D21" s="3"/>
      <c r="E21" s="5"/>
      <c r="F21" s="9"/>
      <c r="G21" s="9"/>
      <c r="I21" s="9"/>
      <c r="J21" s="9"/>
      <c r="K21" s="9"/>
      <c r="L21" s="41"/>
    </row>
    <row r="22" spans="1:13" s="4" customFormat="1">
      <c r="A22" s="9"/>
      <c r="B22" s="42"/>
      <c r="D22" s="3"/>
      <c r="F22" s="3"/>
      <c r="G22" s="5"/>
      <c r="H22" s="9"/>
      <c r="I22" s="9"/>
      <c r="J22" s="33"/>
      <c r="L22" s="41"/>
    </row>
    <row r="23" spans="1:13" s="4" customFormat="1">
      <c r="B23" s="43"/>
      <c r="C23" s="44"/>
      <c r="D23" s="45"/>
      <c r="E23" s="45"/>
      <c r="F23" s="45"/>
      <c r="G23" s="45"/>
      <c r="H23" s="44"/>
      <c r="I23" s="44"/>
      <c r="K23" s="45"/>
      <c r="L23" s="18"/>
    </row>
    <row r="24" spans="1:13" s="4" customFormat="1">
      <c r="A24" s="45"/>
      <c r="B24" s="46"/>
      <c r="C24" s="10"/>
      <c r="D24" s="46"/>
      <c r="E24" s="10"/>
      <c r="F24" s="10"/>
      <c r="G24" s="47"/>
      <c r="H24" s="44"/>
      <c r="I24" s="45"/>
    </row>
    <row r="25" spans="1:13">
      <c r="B25" s="11"/>
      <c r="C25" s="11"/>
      <c r="D25" s="12"/>
      <c r="E25" s="13"/>
      <c r="F25" s="11"/>
      <c r="G25" s="14"/>
    </row>
    <row r="27" spans="1:13">
      <c r="B27" s="48"/>
      <c r="C27" s="12"/>
      <c r="D27" s="15"/>
      <c r="E27" s="13"/>
      <c r="F27" s="15"/>
      <c r="G27" s="15"/>
    </row>
  </sheetData>
  <mergeCells count="1">
    <mergeCell ref="A2:M2"/>
  </mergeCells>
  <hyperlinks>
    <hyperlink ref="B12" location="'New Zealand via SIN'!A1" display="NEW ZEALAND VIA SINGAPORE" xr:uid="{00000000-0004-0000-0000-000000000000}"/>
    <hyperlink ref="B5" location="'RED SEA VIA SIN'!A1" display="RED SEA ( DJIBOUTI, JEDDAH, SOKHNA, AQABA, PORT SUDAN) VIA SINGAPORE" xr:uid="{00000000-0004-0000-0000-000001000000}"/>
    <hyperlink ref="B6" location="'Persian Gulf via SIN'!A1" display="PERSIAN GULF ( JEBEL ALI, DAMMAM, JUBAIL, SHARJAH, HAMAD, SOHAR, ABU DHABI, KUWAIT, AJMAN, BAHRAIN, UMM QASRR) VIA SINGAPORE" xr:uid="{00000000-0004-0000-0000-000002000000}"/>
    <hyperlink ref="B10" location="'Australia via SIN'!A1" display="AUSTRALIA (FREMANTLE,ADELAIDE, SYDNEY,MELBOURNE,BRISBANE) VIA SIN" xr:uid="{00000000-0004-0000-0000-000003000000}"/>
    <hyperlink ref="B11" location="'Australia via PKG'!A1" display="AUSTRALIA (FREMANTLE,ADELAIDE, SYDNEY,MELBOURNE,BRISBANE) VIA PKL" xr:uid="{00000000-0004-0000-0000-000004000000}"/>
    <hyperlink ref="B7" location="'Persian Gulf via PKL'!A1" display="PERSIAN GULF (JEBEL ALI , Umm Qasr North Port, Iraq) via PKL" xr:uid="{00000000-0004-0000-0000-000005000000}"/>
    <hyperlink ref="B13" location="'Australia Pacific Service'!A1" display="AUSTRALIA PACIFIC SERVICE (LAE, PORT MORESBY, TOWNSVILLE, DARWIN) VIA HKG" xr:uid="{00000000-0004-0000-0000-000006000000}"/>
  </hyperlinks>
  <printOptions horizontalCentered="1"/>
  <pageMargins left="0.15" right="0.15" top="0.27" bottom="0.25" header="0.24" footer="0.19"/>
  <pageSetup paperSize="9" scale="70" fitToWidth="0" fitToHeight="0" orientation="landscape" horizontalDpi="204" verticalDpi="196" r:id="rId1"/>
  <headerFooter scaleWithDoc="0" alignWithMargins="0">
    <oddHeader>&amp;L
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37"/>
  <sheetViews>
    <sheetView showGridLines="0" zoomScale="80" zoomScaleNormal="80" workbookViewId="0">
      <selection activeCell="A14" sqref="A14:B14"/>
    </sheetView>
  </sheetViews>
  <sheetFormatPr defaultColWidth="8" defaultRowHeight="14.25"/>
  <cols>
    <col min="1" max="1" width="17.625" style="106" customWidth="1"/>
    <col min="2" max="2" width="11.25" style="106" customWidth="1"/>
    <col min="3" max="3" width="8.625" style="106" customWidth="1"/>
    <col min="4" max="4" width="8" style="106" customWidth="1"/>
    <col min="5" max="5" width="5.375" style="106" customWidth="1"/>
    <col min="6" max="6" width="8.875" style="106" customWidth="1"/>
    <col min="7" max="7" width="31.125" style="126" bestFit="1" customWidth="1"/>
    <col min="8" max="8" width="6.75" style="391" bestFit="1" customWidth="1"/>
    <col min="9" max="9" width="8.625" style="126" customWidth="1"/>
    <col min="10" max="10" width="7.5" style="126" bestFit="1" customWidth="1"/>
    <col min="11" max="11" width="10.125" style="144" bestFit="1" customWidth="1"/>
    <col min="12" max="12" width="7.625" style="126" bestFit="1" customWidth="1"/>
    <col min="13" max="13" width="15.875" style="126" bestFit="1" customWidth="1"/>
    <col min="14" max="14" width="9.5" style="126" bestFit="1" customWidth="1"/>
    <col min="15" max="15" width="7.5" style="126" bestFit="1" customWidth="1"/>
    <col min="16" max="16" width="10.875" style="126" customWidth="1"/>
    <col min="17" max="17" width="6.125" style="106" bestFit="1" customWidth="1"/>
    <col min="18" max="18" width="8" style="106"/>
    <col min="19" max="19" width="4.375" style="106" bestFit="1" customWidth="1"/>
    <col min="20" max="20" width="8" style="106"/>
    <col min="21" max="21" width="3.25" style="106" bestFit="1" customWidth="1"/>
    <col min="22" max="16384" width="8" style="106"/>
  </cols>
  <sheetData>
    <row r="1" spans="1:21" ht="18">
      <c r="A1" s="214"/>
      <c r="B1" s="522" t="s">
        <v>0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119"/>
    </row>
    <row r="2" spans="1:21" ht="18">
      <c r="A2" s="213"/>
      <c r="B2" s="523" t="s">
        <v>29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119"/>
    </row>
    <row r="3" spans="1:21" ht="18">
      <c r="A3" s="215"/>
      <c r="B3" s="524" t="s">
        <v>68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120"/>
    </row>
    <row r="4" spans="1:21" ht="18">
      <c r="A4" s="216"/>
      <c r="B4" s="525" t="s">
        <v>30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120"/>
    </row>
    <row r="5" spans="1:21" ht="18" customHeight="1">
      <c r="I5" s="106"/>
      <c r="J5" s="106"/>
      <c r="K5" s="106"/>
      <c r="L5" s="106"/>
      <c r="M5" s="106"/>
      <c r="N5" s="106"/>
      <c r="O5" s="106"/>
      <c r="P5" s="121"/>
    </row>
    <row r="6" spans="1:21" ht="15">
      <c r="A6" s="201" t="s">
        <v>10</v>
      </c>
      <c r="B6" s="122"/>
      <c r="C6" s="122"/>
      <c r="D6" s="122"/>
      <c r="E6" s="122"/>
      <c r="F6" s="122"/>
      <c r="G6" s="123"/>
      <c r="H6" s="392"/>
      <c r="I6" s="124"/>
      <c r="J6" s="124"/>
      <c r="K6" s="125"/>
      <c r="L6" s="124"/>
      <c r="M6" s="124"/>
      <c r="O6" s="127"/>
      <c r="P6" s="128"/>
    </row>
    <row r="7" spans="1:21" ht="15" customHeight="1">
      <c r="A7" s="529" t="s">
        <v>31</v>
      </c>
      <c r="B7" s="530"/>
      <c r="C7" s="541" t="s">
        <v>32</v>
      </c>
      <c r="D7" s="542"/>
      <c r="E7" s="543"/>
      <c r="F7" s="422" t="s">
        <v>12</v>
      </c>
      <c r="G7" s="529" t="s">
        <v>13</v>
      </c>
      <c r="H7" s="530"/>
      <c r="I7" s="423" t="s">
        <v>89</v>
      </c>
      <c r="J7" s="526" t="s">
        <v>66</v>
      </c>
      <c r="K7" s="527"/>
      <c r="L7" s="527"/>
      <c r="M7" s="527"/>
      <c r="N7" s="527"/>
      <c r="O7" s="527"/>
      <c r="P7" s="528"/>
      <c r="Q7" s="136"/>
    </row>
    <row r="8" spans="1:21" ht="15" customHeight="1">
      <c r="A8" s="531"/>
      <c r="B8" s="532"/>
      <c r="C8" s="537" t="s">
        <v>14</v>
      </c>
      <c r="D8" s="532" t="s">
        <v>15</v>
      </c>
      <c r="E8" s="417"/>
      <c r="F8" s="539" t="s">
        <v>16</v>
      </c>
      <c r="G8" s="531" t="s">
        <v>33</v>
      </c>
      <c r="H8" s="532"/>
      <c r="I8" s="535" t="s">
        <v>12</v>
      </c>
      <c r="J8" s="417" t="s">
        <v>34</v>
      </c>
      <c r="K8" s="417" t="s">
        <v>35</v>
      </c>
      <c r="L8" s="417" t="s">
        <v>36</v>
      </c>
      <c r="M8" s="417" t="s">
        <v>37</v>
      </c>
      <c r="N8" s="417" t="s">
        <v>38</v>
      </c>
      <c r="O8" s="417" t="s">
        <v>39</v>
      </c>
      <c r="P8" s="422" t="s">
        <v>67</v>
      </c>
    </row>
    <row r="9" spans="1:21" ht="15">
      <c r="A9" s="533"/>
      <c r="B9" s="534"/>
      <c r="C9" s="538"/>
      <c r="D9" s="534"/>
      <c r="E9" s="418"/>
      <c r="F9" s="540"/>
      <c r="G9" s="533"/>
      <c r="H9" s="534"/>
      <c r="I9" s="536"/>
      <c r="J9" s="418"/>
      <c r="K9" s="418" t="s">
        <v>40</v>
      </c>
      <c r="L9" s="418"/>
      <c r="M9" s="418" t="s">
        <v>41</v>
      </c>
      <c r="N9" s="418"/>
      <c r="O9" s="418"/>
      <c r="P9" s="419"/>
    </row>
    <row r="10" spans="1:21" s="129" customFormat="1" ht="15.75">
      <c r="A10" s="410" t="s">
        <v>175</v>
      </c>
      <c r="B10" s="411" t="s">
        <v>132</v>
      </c>
      <c r="C10" s="412">
        <v>44338</v>
      </c>
      <c r="D10" s="413" t="s">
        <v>42</v>
      </c>
      <c r="E10" s="414" t="s">
        <v>87</v>
      </c>
      <c r="F10" s="354">
        <f>C10+2</f>
        <v>44340</v>
      </c>
      <c r="G10" s="465" t="s">
        <v>129</v>
      </c>
      <c r="H10" s="404" t="s">
        <v>193</v>
      </c>
      <c r="I10" s="365">
        <v>44343</v>
      </c>
      <c r="J10" s="365"/>
      <c r="K10" s="365">
        <f t="shared" ref="K10:K15" si="0">I10+10</f>
        <v>44353</v>
      </c>
      <c r="L10" s="365"/>
      <c r="M10" s="365">
        <f>I10+17</f>
        <v>44360</v>
      </c>
      <c r="N10" s="365">
        <f>I10+13</f>
        <v>44356</v>
      </c>
      <c r="O10" s="365">
        <f>I10+15</f>
        <v>44358</v>
      </c>
      <c r="P10" s="366"/>
      <c r="Q10" s="265" t="s">
        <v>75</v>
      </c>
      <c r="R10" s="327"/>
      <c r="S10" s="328"/>
      <c r="T10" s="327"/>
      <c r="U10" s="327"/>
    </row>
    <row r="11" spans="1:21" s="129" customFormat="1" ht="15.75">
      <c r="A11" s="485" t="s">
        <v>86</v>
      </c>
      <c r="B11" s="407" t="s">
        <v>186</v>
      </c>
      <c r="C11" s="243"/>
      <c r="D11" s="486">
        <v>44339</v>
      </c>
      <c r="E11" s="487" t="s">
        <v>23</v>
      </c>
      <c r="F11" s="488">
        <f>D11+2</f>
        <v>44341</v>
      </c>
      <c r="G11" s="401" t="s">
        <v>130</v>
      </c>
      <c r="H11" s="393"/>
      <c r="I11" s="345">
        <v>44347</v>
      </c>
      <c r="J11" s="345">
        <f>I11+17</f>
        <v>44364</v>
      </c>
      <c r="K11" s="345">
        <f t="shared" si="0"/>
        <v>44357</v>
      </c>
      <c r="L11" s="345">
        <f>I11+13</f>
        <v>44360</v>
      </c>
      <c r="M11" s="345" t="s">
        <v>42</v>
      </c>
      <c r="N11" s="345">
        <f>I11+14</f>
        <v>44361</v>
      </c>
      <c r="O11" s="345" t="s">
        <v>42</v>
      </c>
      <c r="P11" s="346">
        <f>I11+12</f>
        <v>44359</v>
      </c>
      <c r="Q11" s="130" t="s">
        <v>76</v>
      </c>
      <c r="R11" s="327"/>
      <c r="S11" s="327"/>
      <c r="T11" s="327"/>
      <c r="U11" s="327"/>
    </row>
    <row r="12" spans="1:21" s="129" customFormat="1" ht="15.75">
      <c r="A12" s="461" t="s">
        <v>96</v>
      </c>
      <c r="B12" s="326" t="s">
        <v>190</v>
      </c>
      <c r="C12" s="244" t="s">
        <v>42</v>
      </c>
      <c r="D12" s="241">
        <v>44340</v>
      </c>
      <c r="E12" s="232" t="s">
        <v>24</v>
      </c>
      <c r="F12" s="247">
        <f>D12+2</f>
        <v>44342</v>
      </c>
      <c r="G12" s="402" t="s">
        <v>201</v>
      </c>
      <c r="H12" s="403" t="s">
        <v>202</v>
      </c>
      <c r="I12" s="360">
        <v>44347</v>
      </c>
      <c r="J12" s="360" t="s">
        <v>42</v>
      </c>
      <c r="K12" s="360">
        <f t="shared" si="0"/>
        <v>44357</v>
      </c>
      <c r="L12" s="360" t="s">
        <v>42</v>
      </c>
      <c r="M12" s="360">
        <f>I12+12</f>
        <v>44359</v>
      </c>
      <c r="N12" s="360">
        <f>I12+15</f>
        <v>44362</v>
      </c>
      <c r="O12" s="360" t="s">
        <v>42</v>
      </c>
      <c r="P12" s="361" t="s">
        <v>42</v>
      </c>
      <c r="Q12" s="264" t="s">
        <v>77</v>
      </c>
      <c r="R12" s="328"/>
      <c r="S12" s="329"/>
      <c r="T12" s="327"/>
    </row>
    <row r="13" spans="1:21" s="129" customFormat="1" ht="15">
      <c r="A13" s="229" t="s">
        <v>166</v>
      </c>
      <c r="B13" s="362" t="s">
        <v>185</v>
      </c>
      <c r="C13" s="231">
        <f>C10+7</f>
        <v>44345</v>
      </c>
      <c r="D13" s="242"/>
      <c r="E13" s="233" t="s">
        <v>87</v>
      </c>
      <c r="F13" s="245">
        <f>C13+2</f>
        <v>44347</v>
      </c>
      <c r="G13" s="465" t="s">
        <v>130</v>
      </c>
      <c r="H13" s="404"/>
      <c r="I13" s="365">
        <f>I10+7</f>
        <v>44350</v>
      </c>
      <c r="J13" s="365"/>
      <c r="K13" s="365">
        <f t="shared" si="0"/>
        <v>44360</v>
      </c>
      <c r="L13" s="365"/>
      <c r="M13" s="365">
        <f>I13+10</f>
        <v>44360</v>
      </c>
      <c r="N13" s="365">
        <f>I13+13</f>
        <v>44363</v>
      </c>
      <c r="O13" s="365">
        <f>I13+15</f>
        <v>44365</v>
      </c>
      <c r="P13" s="366"/>
      <c r="Q13" s="132"/>
    </row>
    <row r="14" spans="1:21" s="129" customFormat="1" ht="15">
      <c r="A14" s="406" t="s">
        <v>148</v>
      </c>
      <c r="B14" s="407" t="s">
        <v>158</v>
      </c>
      <c r="C14" s="243" t="s">
        <v>42</v>
      </c>
      <c r="D14" s="486">
        <f>D11+7</f>
        <v>44346</v>
      </c>
      <c r="E14" s="487" t="s">
        <v>23</v>
      </c>
      <c r="F14" s="488">
        <f>D14+2</f>
        <v>44348</v>
      </c>
      <c r="G14" s="401" t="s">
        <v>197</v>
      </c>
      <c r="H14" s="424" t="s">
        <v>198</v>
      </c>
      <c r="I14" s="345">
        <f>I11+7</f>
        <v>44354</v>
      </c>
      <c r="J14" s="345">
        <f>I14+17</f>
        <v>44371</v>
      </c>
      <c r="K14" s="345">
        <f t="shared" si="0"/>
        <v>44364</v>
      </c>
      <c r="L14" s="345">
        <f>I14+13</f>
        <v>44367</v>
      </c>
      <c r="M14" s="345" t="s">
        <v>42</v>
      </c>
      <c r="N14" s="345">
        <f>I14+14</f>
        <v>44368</v>
      </c>
      <c r="O14" s="345" t="s">
        <v>42</v>
      </c>
      <c r="P14" s="346">
        <f>I14+12</f>
        <v>44366</v>
      </c>
      <c r="Q14" s="130"/>
    </row>
    <row r="15" spans="1:21" s="129" customFormat="1" ht="15">
      <c r="A15" s="58" t="s">
        <v>88</v>
      </c>
      <c r="B15" s="456" t="s">
        <v>159</v>
      </c>
      <c r="C15" s="244" t="s">
        <v>42</v>
      </c>
      <c r="D15" s="241">
        <f>D12+7</f>
        <v>44347</v>
      </c>
      <c r="E15" s="232" t="s">
        <v>24</v>
      </c>
      <c r="F15" s="247">
        <f>D15+2</f>
        <v>44349</v>
      </c>
      <c r="G15" s="402" t="s">
        <v>203</v>
      </c>
      <c r="H15" s="403" t="s">
        <v>204</v>
      </c>
      <c r="I15" s="360">
        <f t="shared" ref="I15:I27" si="1">I12+7</f>
        <v>44354</v>
      </c>
      <c r="J15" s="360" t="s">
        <v>42</v>
      </c>
      <c r="K15" s="360">
        <f t="shared" si="0"/>
        <v>44364</v>
      </c>
      <c r="L15" s="360" t="s">
        <v>42</v>
      </c>
      <c r="M15" s="360">
        <f>I15+12</f>
        <v>44366</v>
      </c>
      <c r="N15" s="360">
        <f>I15+15</f>
        <v>44369</v>
      </c>
      <c r="O15" s="360" t="s">
        <v>42</v>
      </c>
      <c r="P15" s="361" t="s">
        <v>42</v>
      </c>
      <c r="Q15" s="131"/>
    </row>
    <row r="16" spans="1:21" s="129" customFormat="1" ht="15">
      <c r="A16" s="229" t="s">
        <v>130</v>
      </c>
      <c r="B16" s="362"/>
      <c r="C16" s="231">
        <f>C13+7</f>
        <v>44352</v>
      </c>
      <c r="D16" s="240" t="s">
        <v>42</v>
      </c>
      <c r="E16" s="233" t="s">
        <v>87</v>
      </c>
      <c r="F16" s="245">
        <f>C16+2</f>
        <v>44354</v>
      </c>
      <c r="G16" s="465" t="s">
        <v>130</v>
      </c>
      <c r="H16" s="404"/>
      <c r="I16" s="365">
        <f>I13+7</f>
        <v>44357</v>
      </c>
      <c r="J16" s="365" t="s">
        <v>42</v>
      </c>
      <c r="K16" s="365">
        <f t="shared" ref="K16:K21" si="2">I16+10</f>
        <v>44367</v>
      </c>
      <c r="L16" s="365"/>
      <c r="M16" s="365">
        <f>I16+10</f>
        <v>44367</v>
      </c>
      <c r="N16" s="365">
        <f>I16+13</f>
        <v>44370</v>
      </c>
      <c r="O16" s="365">
        <f>I16+15</f>
        <v>44372</v>
      </c>
      <c r="P16" s="366"/>
      <c r="Q16" s="132"/>
    </row>
    <row r="17" spans="1:36" s="129" customFormat="1" ht="18.75" customHeight="1">
      <c r="A17" s="406" t="s">
        <v>131</v>
      </c>
      <c r="B17" s="407" t="s">
        <v>187</v>
      </c>
      <c r="C17" s="243" t="s">
        <v>42</v>
      </c>
      <c r="D17" s="486">
        <f>D14+7</f>
        <v>44353</v>
      </c>
      <c r="E17" s="487" t="s">
        <v>23</v>
      </c>
      <c r="F17" s="488">
        <f>D17+2</f>
        <v>44355</v>
      </c>
      <c r="G17" s="401" t="s">
        <v>130</v>
      </c>
      <c r="H17" s="401"/>
      <c r="I17" s="345">
        <f>I14+7</f>
        <v>44361</v>
      </c>
      <c r="J17" s="345">
        <f>I17+17</f>
        <v>44378</v>
      </c>
      <c r="K17" s="345">
        <f t="shared" si="2"/>
        <v>44371</v>
      </c>
      <c r="L17" s="345">
        <f>I17+13</f>
        <v>44374</v>
      </c>
      <c r="M17" s="345"/>
      <c r="N17" s="345">
        <f>I17+14</f>
        <v>44375</v>
      </c>
      <c r="O17" s="345"/>
      <c r="P17" s="346">
        <f>I17+12</f>
        <v>44373</v>
      </c>
      <c r="Q17" s="130"/>
    </row>
    <row r="18" spans="1:36" s="129" customFormat="1" ht="15.75" customHeight="1">
      <c r="A18" s="461" t="s">
        <v>134</v>
      </c>
      <c r="B18" s="409" t="s">
        <v>191</v>
      </c>
      <c r="C18" s="244" t="s">
        <v>42</v>
      </c>
      <c r="D18" s="241">
        <f>D15+7</f>
        <v>44354</v>
      </c>
      <c r="E18" s="232" t="s">
        <v>24</v>
      </c>
      <c r="F18" s="247">
        <f>D18+2</f>
        <v>44356</v>
      </c>
      <c r="G18" s="425" t="s">
        <v>205</v>
      </c>
      <c r="H18" s="403" t="s">
        <v>206</v>
      </c>
      <c r="I18" s="360">
        <f t="shared" si="1"/>
        <v>44361</v>
      </c>
      <c r="J18" s="360" t="s">
        <v>42</v>
      </c>
      <c r="K18" s="360">
        <f t="shared" si="2"/>
        <v>44371</v>
      </c>
      <c r="L18" s="360" t="s">
        <v>42</v>
      </c>
      <c r="M18" s="360">
        <f>I18+12</f>
        <v>44373</v>
      </c>
      <c r="N18" s="360">
        <f>I18+15</f>
        <v>44376</v>
      </c>
      <c r="O18" s="360" t="s">
        <v>42</v>
      </c>
      <c r="P18" s="361" t="s">
        <v>42</v>
      </c>
      <c r="Q18" s="131"/>
    </row>
    <row r="19" spans="1:36" s="129" customFormat="1" ht="15">
      <c r="A19" s="229" t="s">
        <v>130</v>
      </c>
      <c r="B19" s="362" t="s">
        <v>176</v>
      </c>
      <c r="C19" s="231">
        <f>C16+7</f>
        <v>44359</v>
      </c>
      <c r="D19" s="240" t="s">
        <v>42</v>
      </c>
      <c r="E19" s="233" t="s">
        <v>87</v>
      </c>
      <c r="F19" s="245">
        <f>C19+2</f>
        <v>44361</v>
      </c>
      <c r="G19" s="465" t="s">
        <v>130</v>
      </c>
      <c r="H19" s="404"/>
      <c r="I19" s="365">
        <f>I16+7</f>
        <v>44364</v>
      </c>
      <c r="J19" s="365" t="s">
        <v>42</v>
      </c>
      <c r="K19" s="365">
        <f t="shared" si="2"/>
        <v>44374</v>
      </c>
      <c r="L19" s="365"/>
      <c r="M19" s="365">
        <f>I19+17</f>
        <v>44381</v>
      </c>
      <c r="N19" s="365">
        <f>I19+13</f>
        <v>44377</v>
      </c>
      <c r="O19" s="365">
        <f>I19+15</f>
        <v>44379</v>
      </c>
      <c r="P19" s="366"/>
      <c r="Q19" s="132"/>
    </row>
    <row r="20" spans="1:36" s="129" customFormat="1" ht="21.75" customHeight="1">
      <c r="A20" s="485" t="s">
        <v>86</v>
      </c>
      <c r="B20" s="407" t="s">
        <v>188</v>
      </c>
      <c r="C20" s="243" t="s">
        <v>42</v>
      </c>
      <c r="D20" s="486">
        <f>D17+7</f>
        <v>44360</v>
      </c>
      <c r="E20" s="487" t="s">
        <v>23</v>
      </c>
      <c r="F20" s="488">
        <f>D20+2</f>
        <v>44362</v>
      </c>
      <c r="G20" s="490" t="s">
        <v>199</v>
      </c>
      <c r="H20" s="491" t="s">
        <v>200</v>
      </c>
      <c r="I20" s="345">
        <f t="shared" si="1"/>
        <v>44368</v>
      </c>
      <c r="J20" s="345">
        <f>I20+17</f>
        <v>44385</v>
      </c>
      <c r="K20" s="345">
        <f t="shared" si="2"/>
        <v>44378</v>
      </c>
      <c r="L20" s="345">
        <f>I20+13</f>
        <v>44381</v>
      </c>
      <c r="M20" s="345" t="s">
        <v>42</v>
      </c>
      <c r="N20" s="345">
        <f>I20+14</f>
        <v>44382</v>
      </c>
      <c r="O20" s="345" t="s">
        <v>42</v>
      </c>
      <c r="P20" s="346">
        <f>I20+12</f>
        <v>44380</v>
      </c>
      <c r="Q20" s="130"/>
    </row>
    <row r="21" spans="1:36" s="129" customFormat="1" ht="15">
      <c r="A21" s="408" t="s">
        <v>88</v>
      </c>
      <c r="B21" s="409" t="s">
        <v>187</v>
      </c>
      <c r="C21" s="244" t="s">
        <v>42</v>
      </c>
      <c r="D21" s="241">
        <f>D18+7</f>
        <v>44361</v>
      </c>
      <c r="E21" s="232" t="s">
        <v>24</v>
      </c>
      <c r="F21" s="247">
        <f>D21+2</f>
        <v>44363</v>
      </c>
      <c r="G21" s="463" t="s">
        <v>207</v>
      </c>
      <c r="H21" s="400" t="s">
        <v>208</v>
      </c>
      <c r="I21" s="360">
        <f t="shared" si="1"/>
        <v>44368</v>
      </c>
      <c r="J21" s="360" t="s">
        <v>42</v>
      </c>
      <c r="K21" s="360">
        <f t="shared" si="2"/>
        <v>44378</v>
      </c>
      <c r="L21" s="360" t="s">
        <v>42</v>
      </c>
      <c r="M21" s="360">
        <f>I21+12</f>
        <v>44380</v>
      </c>
      <c r="N21" s="360">
        <f>I21+15</f>
        <v>44383</v>
      </c>
      <c r="O21" s="360" t="s">
        <v>42</v>
      </c>
      <c r="P21" s="361" t="s">
        <v>42</v>
      </c>
      <c r="Q21" s="131"/>
    </row>
    <row r="22" spans="1:36" s="129" customFormat="1" ht="15">
      <c r="A22" s="229" t="s">
        <v>130</v>
      </c>
      <c r="B22" s="362"/>
      <c r="C22" s="353">
        <f>C19+7</f>
        <v>44366</v>
      </c>
      <c r="D22" s="240" t="s">
        <v>42</v>
      </c>
      <c r="E22" s="233" t="s">
        <v>87</v>
      </c>
      <c r="F22" s="354">
        <f>C22+2</f>
        <v>44368</v>
      </c>
      <c r="G22" s="465" t="s">
        <v>161</v>
      </c>
      <c r="H22" s="404" t="s">
        <v>194</v>
      </c>
      <c r="I22" s="365">
        <f t="shared" si="1"/>
        <v>44371</v>
      </c>
      <c r="J22" s="365" t="s">
        <v>42</v>
      </c>
      <c r="K22" s="365"/>
      <c r="L22" s="365" t="s">
        <v>42</v>
      </c>
      <c r="M22" s="365"/>
      <c r="N22" s="365"/>
      <c r="O22" s="365"/>
      <c r="P22" s="366" t="s">
        <v>42</v>
      </c>
      <c r="Q22" s="265"/>
    </row>
    <row r="23" spans="1:36" s="129" customFormat="1" ht="15">
      <c r="A23" s="485" t="s">
        <v>148</v>
      </c>
      <c r="B23" s="407" t="s">
        <v>186</v>
      </c>
      <c r="C23" s="243" t="s">
        <v>42</v>
      </c>
      <c r="D23" s="486">
        <f>D20+7</f>
        <v>44367</v>
      </c>
      <c r="E23" s="487" t="s">
        <v>23</v>
      </c>
      <c r="F23" s="488">
        <f>D23+2</f>
        <v>44369</v>
      </c>
      <c r="G23" s="401" t="s">
        <v>130</v>
      </c>
      <c r="H23" s="393"/>
      <c r="I23" s="345">
        <f t="shared" si="1"/>
        <v>44375</v>
      </c>
      <c r="J23" s="345">
        <f>I23+17</f>
        <v>44392</v>
      </c>
      <c r="K23" s="345">
        <f>I23+10</f>
        <v>44385</v>
      </c>
      <c r="L23" s="345">
        <f>I23+13</f>
        <v>44388</v>
      </c>
      <c r="M23" s="345" t="s">
        <v>42</v>
      </c>
      <c r="N23" s="345">
        <f>I23+14</f>
        <v>44389</v>
      </c>
      <c r="O23" s="345" t="s">
        <v>42</v>
      </c>
      <c r="P23" s="346">
        <f>I23+12</f>
        <v>44387</v>
      </c>
      <c r="Q23" s="266"/>
    </row>
    <row r="24" spans="1:36" s="129" customFormat="1" ht="15">
      <c r="A24" s="364" t="s">
        <v>96</v>
      </c>
      <c r="B24" s="409" t="s">
        <v>192</v>
      </c>
      <c r="C24" s="244" t="s">
        <v>42</v>
      </c>
      <c r="D24" s="241">
        <f>D21+7</f>
        <v>44368</v>
      </c>
      <c r="E24" s="232" t="s">
        <v>24</v>
      </c>
      <c r="F24" s="247">
        <f>D24+2</f>
        <v>44370</v>
      </c>
      <c r="G24" s="425" t="s">
        <v>142</v>
      </c>
      <c r="H24" s="403" t="s">
        <v>141</v>
      </c>
      <c r="I24" s="360">
        <f t="shared" si="1"/>
        <v>44375</v>
      </c>
      <c r="J24" s="360" t="s">
        <v>42</v>
      </c>
      <c r="K24" s="360">
        <f>I24+10</f>
        <v>44385</v>
      </c>
      <c r="L24" s="360" t="s">
        <v>42</v>
      </c>
      <c r="M24" s="360">
        <f>I24+12</f>
        <v>44387</v>
      </c>
      <c r="N24" s="360">
        <f>I24+15</f>
        <v>44390</v>
      </c>
      <c r="O24" s="360" t="s">
        <v>42</v>
      </c>
      <c r="P24" s="361" t="s">
        <v>42</v>
      </c>
      <c r="Q24" s="131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</row>
    <row r="25" spans="1:36" s="129" customFormat="1" ht="15">
      <c r="A25" s="229" t="s">
        <v>130</v>
      </c>
      <c r="B25" s="362"/>
      <c r="C25" s="353">
        <f>C22+7</f>
        <v>44373</v>
      </c>
      <c r="D25" s="240" t="s">
        <v>42</v>
      </c>
      <c r="E25" s="233" t="s">
        <v>87</v>
      </c>
      <c r="F25" s="354">
        <f>C25+2</f>
        <v>44375</v>
      </c>
      <c r="G25" s="465" t="s">
        <v>195</v>
      </c>
      <c r="H25" s="404" t="s">
        <v>196</v>
      </c>
      <c r="I25" s="365">
        <f t="shared" si="1"/>
        <v>44378</v>
      </c>
      <c r="J25" s="365" t="s">
        <v>42</v>
      </c>
      <c r="K25" s="365"/>
      <c r="L25" s="365" t="s">
        <v>42</v>
      </c>
      <c r="M25" s="365"/>
      <c r="N25" s="365"/>
      <c r="O25" s="365"/>
      <c r="P25" s="366" t="s">
        <v>42</v>
      </c>
      <c r="Q25" s="131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</row>
    <row r="26" spans="1:36" s="129" customFormat="1" ht="15">
      <c r="A26" s="485" t="s">
        <v>131</v>
      </c>
      <c r="B26" s="407" t="s">
        <v>189</v>
      </c>
      <c r="C26" s="243" t="s">
        <v>42</v>
      </c>
      <c r="D26" s="486">
        <f>D23+7</f>
        <v>44374</v>
      </c>
      <c r="E26" s="487" t="s">
        <v>23</v>
      </c>
      <c r="F26" s="488">
        <f>D26+2</f>
        <v>44376</v>
      </c>
      <c r="G26" s="401" t="s">
        <v>130</v>
      </c>
      <c r="H26" s="393"/>
      <c r="I26" s="345">
        <f t="shared" si="1"/>
        <v>44382</v>
      </c>
      <c r="J26" s="345">
        <f>I26+17</f>
        <v>44399</v>
      </c>
      <c r="K26" s="345">
        <f>I26+10</f>
        <v>44392</v>
      </c>
      <c r="L26" s="345">
        <f>I26+13</f>
        <v>44395</v>
      </c>
      <c r="M26" s="345" t="s">
        <v>42</v>
      </c>
      <c r="N26" s="345">
        <f>I26+14</f>
        <v>44396</v>
      </c>
      <c r="O26" s="345" t="s">
        <v>42</v>
      </c>
      <c r="P26" s="346">
        <f>I26+12</f>
        <v>44394</v>
      </c>
      <c r="Q26" s="131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</row>
    <row r="27" spans="1:36" s="129" customFormat="1" ht="15">
      <c r="A27" s="364" t="s">
        <v>88</v>
      </c>
      <c r="B27" s="409" t="s">
        <v>189</v>
      </c>
      <c r="C27" s="244" t="s">
        <v>42</v>
      </c>
      <c r="D27" s="241">
        <f>D24+7</f>
        <v>44375</v>
      </c>
      <c r="E27" s="232" t="s">
        <v>24</v>
      </c>
      <c r="F27" s="247">
        <f>D27+2</f>
        <v>44377</v>
      </c>
      <c r="G27" s="425" t="s">
        <v>130</v>
      </c>
      <c r="H27" s="403"/>
      <c r="I27" s="360">
        <f t="shared" si="1"/>
        <v>44382</v>
      </c>
      <c r="J27" s="360" t="s">
        <v>42</v>
      </c>
      <c r="K27" s="360">
        <f>I27+10</f>
        <v>44392</v>
      </c>
      <c r="L27" s="360" t="s">
        <v>42</v>
      </c>
      <c r="M27" s="360">
        <f>I27+12</f>
        <v>44394</v>
      </c>
      <c r="N27" s="360">
        <f>I27+15</f>
        <v>44397</v>
      </c>
      <c r="O27" s="360" t="s">
        <v>42</v>
      </c>
      <c r="P27" s="361" t="s">
        <v>42</v>
      </c>
      <c r="Q27" s="131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</row>
    <row r="28" spans="1:36" s="129" customFormat="1" ht="15">
      <c r="A28" s="502"/>
      <c r="B28" s="503"/>
      <c r="C28" s="442"/>
      <c r="D28" s="504"/>
      <c r="E28" s="110"/>
      <c r="F28" s="110"/>
      <c r="G28" s="509"/>
      <c r="H28" s="510"/>
      <c r="I28" s="511"/>
      <c r="J28" s="511"/>
      <c r="K28" s="511"/>
      <c r="L28" s="511"/>
      <c r="M28" s="511"/>
      <c r="N28" s="511"/>
      <c r="O28" s="511"/>
      <c r="P28" s="511"/>
      <c r="Q28" s="131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</row>
    <row r="29" spans="1:36" s="129" customFormat="1" ht="15">
      <c r="A29" s="108"/>
      <c r="B29" s="108"/>
      <c r="C29" s="109"/>
      <c r="D29" s="110"/>
      <c r="E29" s="108"/>
      <c r="F29" s="110"/>
      <c r="G29" s="111"/>
      <c r="H29" s="394"/>
      <c r="I29" s="112"/>
      <c r="J29" s="112"/>
      <c r="K29" s="112"/>
      <c r="L29" s="112"/>
      <c r="M29" s="112"/>
      <c r="N29" s="112"/>
      <c r="O29" s="112"/>
      <c r="P29" s="112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</row>
    <row r="30" spans="1:36" ht="15">
      <c r="A30" s="108"/>
      <c r="B30" s="108"/>
      <c r="C30" s="110"/>
      <c r="D30" s="110"/>
      <c r="E30" s="113"/>
      <c r="F30" s="110"/>
      <c r="G30" s="111"/>
      <c r="H30" s="394"/>
      <c r="I30" s="112"/>
      <c r="J30" s="112"/>
      <c r="K30" s="112"/>
      <c r="L30" s="112"/>
      <c r="M30" s="112"/>
      <c r="N30" s="112"/>
      <c r="O30" s="112"/>
      <c r="P30" s="76" t="s">
        <v>25</v>
      </c>
      <c r="Q30" s="129"/>
    </row>
    <row r="31" spans="1:36" ht="15">
      <c r="A31" s="82" t="s">
        <v>26</v>
      </c>
      <c r="B31" s="82"/>
      <c r="C31" s="137"/>
      <c r="D31" s="77"/>
      <c r="E31" s="80"/>
      <c r="F31" s="80"/>
      <c r="G31" s="138"/>
      <c r="H31" s="395"/>
      <c r="I31" s="92"/>
      <c r="J31" s="51"/>
      <c r="K31" s="84"/>
      <c r="L31" s="51"/>
      <c r="M31" s="51"/>
      <c r="N31" s="51"/>
      <c r="O31" s="51"/>
      <c r="P31" s="51"/>
    </row>
    <row r="32" spans="1:36" ht="15">
      <c r="A32" s="65" t="s">
        <v>92</v>
      </c>
      <c r="B32" s="81"/>
      <c r="C32" s="81"/>
      <c r="D32" s="93"/>
      <c r="E32" s="93"/>
      <c r="F32" s="93"/>
      <c r="G32" s="138"/>
      <c r="H32" s="395"/>
      <c r="I32" s="92"/>
      <c r="J32" s="51"/>
      <c r="K32" s="84"/>
      <c r="L32" s="51"/>
      <c r="M32" s="51"/>
      <c r="N32" s="51"/>
      <c r="O32" s="51"/>
      <c r="P32" s="51"/>
    </row>
    <row r="33" spans="1:16" ht="15">
      <c r="A33" s="66" t="s">
        <v>27</v>
      </c>
      <c r="B33" s="90"/>
      <c r="C33" s="90"/>
      <c r="D33" s="91"/>
      <c r="E33" s="91"/>
      <c r="F33" s="91"/>
      <c r="G33" s="138"/>
      <c r="H33" s="395"/>
      <c r="I33" s="92"/>
      <c r="J33" s="51"/>
      <c r="K33" s="84"/>
      <c r="L33" s="51"/>
      <c r="M33" s="51"/>
      <c r="N33" s="51"/>
      <c r="O33" s="51"/>
      <c r="P33" s="51"/>
    </row>
    <row r="34" spans="1:16" ht="15">
      <c r="A34" s="67" t="s">
        <v>28</v>
      </c>
      <c r="B34" s="85"/>
      <c r="C34" s="139"/>
      <c r="D34" s="86"/>
      <c r="E34" s="87"/>
      <c r="F34" s="87"/>
      <c r="G34" s="88"/>
      <c r="H34" s="396"/>
      <c r="I34" s="89"/>
      <c r="J34" s="51"/>
      <c r="K34" s="84"/>
      <c r="L34" s="51"/>
      <c r="M34" s="51"/>
      <c r="N34" s="51"/>
      <c r="O34" s="51"/>
      <c r="P34" s="51"/>
    </row>
    <row r="35" spans="1:16" ht="15">
      <c r="A35" s="140"/>
      <c r="B35" s="141"/>
      <c r="C35" s="141"/>
      <c r="D35" s="142"/>
      <c r="E35" s="87"/>
      <c r="F35" s="87"/>
      <c r="G35" s="97"/>
      <c r="H35" s="397"/>
      <c r="I35" s="83"/>
      <c r="J35" s="51"/>
      <c r="K35" s="84"/>
      <c r="L35" s="51"/>
      <c r="M35" s="51"/>
      <c r="N35" s="51"/>
      <c r="O35" s="51"/>
      <c r="P35" s="51"/>
    </row>
    <row r="36" spans="1:16" ht="15">
      <c r="A36" s="50" t="s">
        <v>71</v>
      </c>
      <c r="B36" s="98"/>
      <c r="C36" s="98"/>
      <c r="D36" s="99"/>
      <c r="E36" s="100"/>
      <c r="F36" s="101"/>
      <c r="G36" s="79"/>
      <c r="H36" s="398"/>
      <c r="I36" s="89"/>
      <c r="J36" s="51"/>
      <c r="K36" s="84"/>
      <c r="L36" s="51"/>
      <c r="M36" s="51"/>
      <c r="N36" s="51"/>
      <c r="O36" s="51"/>
      <c r="P36" s="51"/>
    </row>
    <row r="37" spans="1:16" ht="15">
      <c r="A37" s="50" t="s">
        <v>72</v>
      </c>
      <c r="B37" s="102"/>
      <c r="C37" s="143"/>
      <c r="D37" s="103"/>
      <c r="E37" s="104"/>
      <c r="F37" s="105"/>
      <c r="G37" s="88"/>
      <c r="H37" s="396"/>
      <c r="I37" s="83"/>
      <c r="J37" s="51"/>
      <c r="K37" s="84"/>
      <c r="L37" s="51"/>
      <c r="M37" s="51"/>
      <c r="N37" s="51"/>
      <c r="O37" s="51"/>
      <c r="P37" s="51"/>
    </row>
  </sheetData>
  <mergeCells count="13">
    <mergeCell ref="B1:P1"/>
    <mergeCell ref="B2:P2"/>
    <mergeCell ref="B3:P3"/>
    <mergeCell ref="B4:P4"/>
    <mergeCell ref="J7:P7"/>
    <mergeCell ref="A7:B9"/>
    <mergeCell ref="G8:H9"/>
    <mergeCell ref="I8:I9"/>
    <mergeCell ref="C8:C9"/>
    <mergeCell ref="D8:D9"/>
    <mergeCell ref="F8:F9"/>
    <mergeCell ref="C7:E7"/>
    <mergeCell ref="G7:H7"/>
  </mergeCells>
  <hyperlinks>
    <hyperlink ref="A6" location="MENU!A1" display="BACK TO MENU" xr:uid="{00000000-0004-0000-0100-000000000000}"/>
  </hyperlinks>
  <printOptions horizontalCentered="1"/>
  <pageMargins left="0.21" right="0" top="0.54" bottom="0" header="0.3" footer="0"/>
  <pageSetup paperSize="9" scale="67" orientation="landscape" horizontalDpi="204" verticalDpi="196" r:id="rId1"/>
  <headerFooter alignWithMargins="0">
    <oddHeader>&amp;R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37"/>
  <sheetViews>
    <sheetView showGridLines="0" zoomScale="80" zoomScaleNormal="80" workbookViewId="0">
      <selection activeCell="A25" sqref="A25:B25"/>
    </sheetView>
  </sheetViews>
  <sheetFormatPr defaultColWidth="8" defaultRowHeight="14.25"/>
  <cols>
    <col min="1" max="1" width="18.75" style="52" customWidth="1"/>
    <col min="2" max="2" width="12.625" style="52" customWidth="1"/>
    <col min="3" max="4" width="10.5" style="51" customWidth="1"/>
    <col min="5" max="5" width="6.5" style="51" customWidth="1"/>
    <col min="6" max="6" width="8.125" style="51" customWidth="1"/>
    <col min="7" max="7" width="33" style="390" bestFit="1" customWidth="1"/>
    <col min="8" max="8" width="13.75" style="52" bestFit="1" customWidth="1"/>
    <col min="9" max="9" width="7.5" style="51" bestFit="1" customWidth="1"/>
    <col min="10" max="14" width="14.5" style="51" customWidth="1"/>
    <col min="15" max="15" width="5.75" style="52" bestFit="1" customWidth="1"/>
    <col min="16" max="16" width="8" style="51"/>
    <col min="17" max="17" width="8" style="53"/>
    <col min="18" max="16384" width="8" style="51"/>
  </cols>
  <sheetData>
    <row r="2" spans="1:20" ht="18">
      <c r="A2" s="211"/>
      <c r="B2" s="544" t="s">
        <v>0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</row>
    <row r="3" spans="1:20" ht="18">
      <c r="A3" s="212"/>
      <c r="B3" s="545" t="s">
        <v>9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</row>
    <row r="4" spans="1:20" ht="18">
      <c r="B4" s="546" t="s">
        <v>11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</row>
    <row r="5" spans="1:20" ht="15">
      <c r="G5" s="68"/>
      <c r="H5" s="205"/>
    </row>
    <row r="6" spans="1:20" ht="15">
      <c r="A6" s="200" t="s">
        <v>10</v>
      </c>
      <c r="B6" s="69"/>
      <c r="C6" s="70"/>
      <c r="D6" s="70"/>
      <c r="E6" s="70"/>
      <c r="F6" s="70"/>
      <c r="G6" s="388"/>
      <c r="H6" s="69"/>
      <c r="I6" s="71"/>
      <c r="J6" s="70"/>
      <c r="K6" s="70"/>
      <c r="M6" s="72"/>
      <c r="N6" s="73"/>
    </row>
    <row r="7" spans="1:20" ht="15" customHeight="1">
      <c r="A7" s="549" t="s">
        <v>31</v>
      </c>
      <c r="B7" s="550"/>
      <c r="C7" s="553" t="s">
        <v>32</v>
      </c>
      <c r="D7" s="554"/>
      <c r="E7" s="555"/>
      <c r="F7" s="272" t="s">
        <v>12</v>
      </c>
      <c r="G7" s="550" t="s">
        <v>13</v>
      </c>
      <c r="H7" s="556"/>
      <c r="I7" s="421" t="s">
        <v>89</v>
      </c>
      <c r="J7" s="557" t="s">
        <v>12</v>
      </c>
      <c r="K7" s="558"/>
      <c r="L7" s="558"/>
      <c r="M7" s="558"/>
      <c r="N7" s="559"/>
      <c r="O7" s="275"/>
    </row>
    <row r="8" spans="1:20" ht="30">
      <c r="A8" s="551"/>
      <c r="B8" s="552"/>
      <c r="C8" s="270" t="s">
        <v>14</v>
      </c>
      <c r="D8" s="271" t="s">
        <v>15</v>
      </c>
      <c r="E8" s="269"/>
      <c r="F8" s="273" t="s">
        <v>16</v>
      </c>
      <c r="G8" s="547" t="s">
        <v>17</v>
      </c>
      <c r="H8" s="548"/>
      <c r="I8" s="276" t="s">
        <v>12</v>
      </c>
      <c r="J8" s="274" t="s">
        <v>18</v>
      </c>
      <c r="K8" s="274" t="s">
        <v>19</v>
      </c>
      <c r="L8" s="420" t="s">
        <v>20</v>
      </c>
      <c r="M8" s="274" t="s">
        <v>21</v>
      </c>
      <c r="N8" s="277" t="s">
        <v>22</v>
      </c>
      <c r="P8" s="327"/>
    </row>
    <row r="9" spans="1:20" ht="15">
      <c r="A9" s="410" t="s">
        <v>175</v>
      </c>
      <c r="B9" s="411" t="s">
        <v>132</v>
      </c>
      <c r="C9" s="412">
        <v>44338</v>
      </c>
      <c r="D9" s="413" t="s">
        <v>42</v>
      </c>
      <c r="E9" s="414" t="s">
        <v>87</v>
      </c>
      <c r="F9" s="354">
        <f>C9+2</f>
        <v>44340</v>
      </c>
      <c r="G9" s="495" t="s">
        <v>209</v>
      </c>
      <c r="H9" s="494" t="s">
        <v>210</v>
      </c>
      <c r="I9" s="492">
        <v>44345</v>
      </c>
      <c r="J9" s="348"/>
      <c r="K9" s="348">
        <f>I9+11</f>
        <v>44356</v>
      </c>
      <c r="L9" s="493">
        <f>I9+15</f>
        <v>44360</v>
      </c>
      <c r="M9" s="348">
        <f>I9+18</f>
        <v>44363</v>
      </c>
      <c r="N9" s="350">
        <f>K9+7</f>
        <v>44363</v>
      </c>
      <c r="O9" s="278" t="s">
        <v>73</v>
      </c>
      <c r="P9" s="327"/>
      <c r="S9" s="327"/>
    </row>
    <row r="10" spans="1:20" ht="15.75">
      <c r="A10" s="485" t="s">
        <v>86</v>
      </c>
      <c r="B10" s="407" t="s">
        <v>186</v>
      </c>
      <c r="C10" s="243"/>
      <c r="D10" s="486">
        <v>44339</v>
      </c>
      <c r="E10" s="487" t="s">
        <v>23</v>
      </c>
      <c r="F10" s="488">
        <f>D10+2</f>
        <v>44341</v>
      </c>
      <c r="G10" s="500" t="s">
        <v>130</v>
      </c>
      <c r="H10" s="501"/>
      <c r="I10" s="498">
        <v>44348</v>
      </c>
      <c r="J10" s="367">
        <f>I10+9</f>
        <v>44357</v>
      </c>
      <c r="K10" s="367">
        <f>I10+13</f>
        <v>44361</v>
      </c>
      <c r="L10" s="249">
        <f>I10+17</f>
        <v>44365</v>
      </c>
      <c r="M10" s="257">
        <f>I10+20</f>
        <v>44368</v>
      </c>
      <c r="N10" s="368">
        <f>K10+7</f>
        <v>44368</v>
      </c>
      <c r="O10" s="206" t="s">
        <v>74</v>
      </c>
      <c r="P10" s="327"/>
      <c r="Q10" s="327"/>
      <c r="S10" s="327"/>
      <c r="T10" s="327"/>
    </row>
    <row r="11" spans="1:20" ht="15">
      <c r="A11" s="461" t="s">
        <v>96</v>
      </c>
      <c r="B11" s="326" t="s">
        <v>190</v>
      </c>
      <c r="C11" s="244" t="s">
        <v>42</v>
      </c>
      <c r="D11" s="241">
        <v>44340</v>
      </c>
      <c r="E11" s="232" t="s">
        <v>24</v>
      </c>
      <c r="F11" s="247">
        <f>D11+2</f>
        <v>44342</v>
      </c>
      <c r="G11" s="496"/>
      <c r="H11" s="426"/>
      <c r="I11" s="369"/>
      <c r="J11" s="370"/>
      <c r="K11" s="370"/>
      <c r="L11" s="280"/>
      <c r="M11" s="281"/>
      <c r="N11" s="371"/>
    </row>
    <row r="12" spans="1:20" ht="15">
      <c r="A12" s="229" t="s">
        <v>166</v>
      </c>
      <c r="B12" s="362" t="s">
        <v>185</v>
      </c>
      <c r="C12" s="231">
        <f>C9+7</f>
        <v>44345</v>
      </c>
      <c r="D12" s="242"/>
      <c r="E12" s="233" t="s">
        <v>87</v>
      </c>
      <c r="F12" s="245">
        <f>C12+2</f>
        <v>44347</v>
      </c>
      <c r="G12" s="495" t="s">
        <v>211</v>
      </c>
      <c r="H12" s="494" t="s">
        <v>212</v>
      </c>
      <c r="I12" s="492">
        <f>I9+7</f>
        <v>44352</v>
      </c>
      <c r="J12" s="348"/>
      <c r="K12" s="348">
        <f>I12+11</f>
        <v>44363</v>
      </c>
      <c r="L12" s="493">
        <f>I12+15</f>
        <v>44367</v>
      </c>
      <c r="M12" s="348">
        <f>I12+18</f>
        <v>44370</v>
      </c>
      <c r="N12" s="350">
        <f>K12+7</f>
        <v>44370</v>
      </c>
      <c r="O12" s="278"/>
    </row>
    <row r="13" spans="1:20" ht="15">
      <c r="A13" s="406" t="s">
        <v>148</v>
      </c>
      <c r="B13" s="407" t="s">
        <v>158</v>
      </c>
      <c r="C13" s="243" t="s">
        <v>42</v>
      </c>
      <c r="D13" s="486">
        <f>D10+7</f>
        <v>44346</v>
      </c>
      <c r="E13" s="487" t="s">
        <v>23</v>
      </c>
      <c r="F13" s="488">
        <f>D13+2</f>
        <v>44348</v>
      </c>
      <c r="G13" s="465" t="s">
        <v>213</v>
      </c>
      <c r="H13" s="427" t="s">
        <v>162</v>
      </c>
      <c r="I13" s="464">
        <f>I10+7</f>
        <v>44355</v>
      </c>
      <c r="J13" s="367">
        <f>I13+9</f>
        <v>44364</v>
      </c>
      <c r="K13" s="367">
        <f>I13+13</f>
        <v>44368</v>
      </c>
      <c r="L13" s="249">
        <f>I13+17</f>
        <v>44372</v>
      </c>
      <c r="M13" s="257">
        <f>I13+20</f>
        <v>44375</v>
      </c>
      <c r="N13" s="368">
        <f>K13+7</f>
        <v>44375</v>
      </c>
      <c r="O13" s="279"/>
    </row>
    <row r="14" spans="1:20" ht="15">
      <c r="A14" s="58" t="s">
        <v>88</v>
      </c>
      <c r="B14" s="456" t="s">
        <v>159</v>
      </c>
      <c r="C14" s="244" t="s">
        <v>42</v>
      </c>
      <c r="D14" s="241">
        <f>D11+7</f>
        <v>44347</v>
      </c>
      <c r="E14" s="232" t="s">
        <v>24</v>
      </c>
      <c r="F14" s="247">
        <f>D14+2</f>
        <v>44349</v>
      </c>
      <c r="G14" s="496"/>
      <c r="H14" s="426"/>
      <c r="I14" s="370"/>
      <c r="J14" s="370"/>
      <c r="K14" s="370"/>
      <c r="L14" s="280"/>
      <c r="M14" s="281"/>
      <c r="N14" s="371"/>
    </row>
    <row r="15" spans="1:20" s="53" customFormat="1" ht="15">
      <c r="A15" s="229" t="s">
        <v>130</v>
      </c>
      <c r="B15" s="362"/>
      <c r="C15" s="231">
        <f>C12+7</f>
        <v>44352</v>
      </c>
      <c r="D15" s="240" t="s">
        <v>42</v>
      </c>
      <c r="E15" s="233" t="s">
        <v>87</v>
      </c>
      <c r="F15" s="245">
        <f>C15+2</f>
        <v>44354</v>
      </c>
      <c r="G15" s="497" t="s">
        <v>93</v>
      </c>
      <c r="H15" s="466"/>
      <c r="I15" s="467">
        <f>I12+7</f>
        <v>44359</v>
      </c>
      <c r="J15" s="401"/>
      <c r="K15" s="467">
        <f>I15+11</f>
        <v>44370</v>
      </c>
      <c r="L15" s="467">
        <f>I15+15</f>
        <v>44374</v>
      </c>
      <c r="M15" s="467">
        <f>I15+18</f>
        <v>44377</v>
      </c>
      <c r="N15" s="467">
        <f>K15+7</f>
        <v>44377</v>
      </c>
      <c r="O15" s="278"/>
    </row>
    <row r="16" spans="1:20" s="53" customFormat="1" ht="15">
      <c r="A16" s="406" t="s">
        <v>131</v>
      </c>
      <c r="B16" s="407" t="s">
        <v>187</v>
      </c>
      <c r="C16" s="243" t="s">
        <v>42</v>
      </c>
      <c r="D16" s="486">
        <f>D13+7</f>
        <v>44353</v>
      </c>
      <c r="E16" s="487" t="s">
        <v>23</v>
      </c>
      <c r="F16" s="488">
        <f>D16+2</f>
        <v>44355</v>
      </c>
      <c r="G16" s="498" t="s">
        <v>214</v>
      </c>
      <c r="H16" s="499" t="s">
        <v>215</v>
      </c>
      <c r="I16" s="464">
        <f>I13+7</f>
        <v>44362</v>
      </c>
      <c r="J16" s="367">
        <f>I16+9</f>
        <v>44371</v>
      </c>
      <c r="K16" s="367">
        <f>I16+13</f>
        <v>44375</v>
      </c>
      <c r="L16" s="249">
        <f>I16+17</f>
        <v>44379</v>
      </c>
      <c r="M16" s="257">
        <f>I16+20</f>
        <v>44382</v>
      </c>
      <c r="N16" s="368">
        <f>K16+7</f>
        <v>44382</v>
      </c>
      <c r="O16" s="206"/>
    </row>
    <row r="17" spans="1:15" s="53" customFormat="1" ht="15">
      <c r="A17" s="461" t="s">
        <v>134</v>
      </c>
      <c r="B17" s="409" t="s">
        <v>191</v>
      </c>
      <c r="C17" s="244" t="s">
        <v>42</v>
      </c>
      <c r="D17" s="241">
        <f>D14+7</f>
        <v>44354</v>
      </c>
      <c r="E17" s="232" t="s">
        <v>24</v>
      </c>
      <c r="F17" s="247">
        <f>D17+2</f>
        <v>44356</v>
      </c>
      <c r="G17" s="496"/>
      <c r="H17" s="426"/>
      <c r="I17" s="369"/>
      <c r="J17" s="370"/>
      <c r="K17" s="370"/>
      <c r="L17" s="373"/>
      <c r="M17" s="370"/>
      <c r="N17" s="371"/>
      <c r="O17" s="54"/>
    </row>
    <row r="18" spans="1:15" s="53" customFormat="1" ht="15">
      <c r="A18" s="229" t="s">
        <v>130</v>
      </c>
      <c r="B18" s="362" t="s">
        <v>176</v>
      </c>
      <c r="C18" s="231">
        <f>C15+7</f>
        <v>44359</v>
      </c>
      <c r="D18" s="240" t="s">
        <v>42</v>
      </c>
      <c r="E18" s="233" t="s">
        <v>87</v>
      </c>
      <c r="F18" s="245">
        <f>C18+2</f>
        <v>44361</v>
      </c>
      <c r="G18" s="497" t="s">
        <v>93</v>
      </c>
      <c r="H18" s="466"/>
      <c r="I18" s="347">
        <f>I15+7</f>
        <v>44366</v>
      </c>
      <c r="J18" s="348"/>
      <c r="K18" s="348">
        <f>I18+11</f>
        <v>44377</v>
      </c>
      <c r="L18" s="349">
        <f>I18+15</f>
        <v>44381</v>
      </c>
      <c r="M18" s="348">
        <f>I18+18</f>
        <v>44384</v>
      </c>
      <c r="N18" s="350">
        <f>K18+7</f>
        <v>44384</v>
      </c>
      <c r="O18" s="278"/>
    </row>
    <row r="19" spans="1:15" s="53" customFormat="1" ht="15">
      <c r="A19" s="485" t="s">
        <v>86</v>
      </c>
      <c r="B19" s="407" t="s">
        <v>188</v>
      </c>
      <c r="C19" s="243" t="s">
        <v>42</v>
      </c>
      <c r="D19" s="486">
        <f>D16+7</f>
        <v>44360</v>
      </c>
      <c r="E19" s="487" t="s">
        <v>23</v>
      </c>
      <c r="F19" s="488">
        <f>D19+2</f>
        <v>44362</v>
      </c>
      <c r="G19" s="489" t="s">
        <v>130</v>
      </c>
      <c r="H19" s="405"/>
      <c r="I19" s="372">
        <f>I16+7</f>
        <v>44369</v>
      </c>
      <c r="J19" s="367">
        <f>I19+9</f>
        <v>44378</v>
      </c>
      <c r="K19" s="367">
        <f>I19+13</f>
        <v>44382</v>
      </c>
      <c r="L19" s="249">
        <f>I19+17</f>
        <v>44386</v>
      </c>
      <c r="M19" s="257">
        <f>I19+20</f>
        <v>44389</v>
      </c>
      <c r="N19" s="368">
        <f>K19+7</f>
        <v>44389</v>
      </c>
      <c r="O19" s="206"/>
    </row>
    <row r="20" spans="1:15" s="53" customFormat="1" ht="15">
      <c r="A20" s="408" t="s">
        <v>88</v>
      </c>
      <c r="B20" s="409" t="s">
        <v>187</v>
      </c>
      <c r="C20" s="244" t="s">
        <v>42</v>
      </c>
      <c r="D20" s="241">
        <f>D17+7</f>
        <v>44361</v>
      </c>
      <c r="E20" s="232" t="s">
        <v>24</v>
      </c>
      <c r="F20" s="247">
        <f>D20+2</f>
        <v>44363</v>
      </c>
      <c r="G20" s="496"/>
      <c r="H20" s="426"/>
      <c r="I20" s="369"/>
      <c r="J20" s="370"/>
      <c r="K20" s="370"/>
      <c r="L20" s="373"/>
      <c r="M20" s="370"/>
      <c r="N20" s="371"/>
      <c r="O20" s="54"/>
    </row>
    <row r="21" spans="1:15" s="53" customFormat="1" ht="15">
      <c r="A21" s="229" t="s">
        <v>130</v>
      </c>
      <c r="B21" s="362"/>
      <c r="C21" s="353">
        <f>C18+7</f>
        <v>44366</v>
      </c>
      <c r="D21" s="240" t="s">
        <v>42</v>
      </c>
      <c r="E21" s="233" t="s">
        <v>87</v>
      </c>
      <c r="F21" s="354">
        <f>C21+2</f>
        <v>44368</v>
      </c>
      <c r="G21" s="497" t="s">
        <v>93</v>
      </c>
      <c r="H21" s="466"/>
      <c r="I21" s="347">
        <f>I18+7</f>
        <v>44373</v>
      </c>
      <c r="J21" s="348"/>
      <c r="K21" s="348">
        <f>I21+11</f>
        <v>44384</v>
      </c>
      <c r="L21" s="349">
        <f>I21+15</f>
        <v>44388</v>
      </c>
      <c r="M21" s="348">
        <f>I21+18</f>
        <v>44391</v>
      </c>
      <c r="N21" s="350">
        <f>K21+7</f>
        <v>44391</v>
      </c>
      <c r="O21" s="278"/>
    </row>
    <row r="22" spans="1:15" s="53" customFormat="1" ht="15">
      <c r="A22" s="485" t="s">
        <v>148</v>
      </c>
      <c r="B22" s="407" t="s">
        <v>186</v>
      </c>
      <c r="C22" s="243" t="s">
        <v>42</v>
      </c>
      <c r="D22" s="486">
        <f>D19+7</f>
        <v>44367</v>
      </c>
      <c r="E22" s="487" t="s">
        <v>23</v>
      </c>
      <c r="F22" s="488">
        <f>D22+2</f>
        <v>44369</v>
      </c>
      <c r="G22" s="465" t="s">
        <v>216</v>
      </c>
      <c r="H22" s="405" t="s">
        <v>141</v>
      </c>
      <c r="I22" s="372">
        <f>I19+7</f>
        <v>44376</v>
      </c>
      <c r="J22" s="367">
        <f>I22+9</f>
        <v>44385</v>
      </c>
      <c r="K22" s="367">
        <f>I22+13</f>
        <v>44389</v>
      </c>
      <c r="L22" s="249">
        <f>I22+17</f>
        <v>44393</v>
      </c>
      <c r="M22" s="257">
        <f>I22+20</f>
        <v>44396</v>
      </c>
      <c r="N22" s="368">
        <f>K22+7</f>
        <v>44396</v>
      </c>
      <c r="O22" s="206"/>
    </row>
    <row r="23" spans="1:15" s="53" customFormat="1" ht="15">
      <c r="A23" s="364" t="s">
        <v>96</v>
      </c>
      <c r="B23" s="409" t="s">
        <v>192</v>
      </c>
      <c r="C23" s="244" t="s">
        <v>42</v>
      </c>
      <c r="D23" s="241">
        <f>D20+7</f>
        <v>44368</v>
      </c>
      <c r="E23" s="232" t="s">
        <v>24</v>
      </c>
      <c r="F23" s="247">
        <f>D23+2</f>
        <v>44370</v>
      </c>
      <c r="G23" s="496"/>
      <c r="H23" s="426"/>
      <c r="I23" s="369"/>
      <c r="J23" s="370"/>
      <c r="K23" s="370"/>
      <c r="L23" s="373"/>
      <c r="M23" s="370"/>
      <c r="N23" s="371"/>
      <c r="O23" s="54"/>
    </row>
    <row r="24" spans="1:15" s="53" customFormat="1" ht="15">
      <c r="A24" s="229" t="s">
        <v>130</v>
      </c>
      <c r="B24" s="362"/>
      <c r="C24" s="353">
        <f>C21+7</f>
        <v>44373</v>
      </c>
      <c r="D24" s="240" t="s">
        <v>42</v>
      </c>
      <c r="E24" s="233" t="s">
        <v>87</v>
      </c>
      <c r="F24" s="354">
        <f>C24+2</f>
        <v>44375</v>
      </c>
      <c r="G24" s="497" t="s">
        <v>93</v>
      </c>
      <c r="H24" s="466"/>
      <c r="I24" s="347">
        <f>I21+7</f>
        <v>44380</v>
      </c>
      <c r="J24" s="348"/>
      <c r="K24" s="348">
        <f>I24+11</f>
        <v>44391</v>
      </c>
      <c r="L24" s="349">
        <f>I24+15</f>
        <v>44395</v>
      </c>
      <c r="M24" s="348">
        <f>I24+18</f>
        <v>44398</v>
      </c>
      <c r="N24" s="350">
        <f>K24+7</f>
        <v>44398</v>
      </c>
      <c r="O24" s="54"/>
    </row>
    <row r="25" spans="1:15" s="53" customFormat="1" ht="15">
      <c r="A25" s="485" t="s">
        <v>131</v>
      </c>
      <c r="B25" s="407" t="s">
        <v>189</v>
      </c>
      <c r="C25" s="243" t="s">
        <v>42</v>
      </c>
      <c r="D25" s="486">
        <f>D22+7</f>
        <v>44374</v>
      </c>
      <c r="E25" s="487" t="s">
        <v>23</v>
      </c>
      <c r="F25" s="488">
        <f>D25+2</f>
        <v>44376</v>
      </c>
      <c r="G25" s="465" t="s">
        <v>130</v>
      </c>
      <c r="H25" s="405"/>
      <c r="I25" s="372">
        <f>I22+7</f>
        <v>44383</v>
      </c>
      <c r="J25" s="367">
        <f>I25+9</f>
        <v>44392</v>
      </c>
      <c r="K25" s="367">
        <f>I25+13</f>
        <v>44396</v>
      </c>
      <c r="L25" s="249">
        <f>I25+17</f>
        <v>44400</v>
      </c>
      <c r="M25" s="257">
        <f>I25+20</f>
        <v>44403</v>
      </c>
      <c r="N25" s="368">
        <f>K25+7</f>
        <v>44403</v>
      </c>
      <c r="O25" s="54"/>
    </row>
    <row r="26" spans="1:15" s="53" customFormat="1" ht="15">
      <c r="A26" s="364" t="s">
        <v>88</v>
      </c>
      <c r="B26" s="409" t="s">
        <v>189</v>
      </c>
      <c r="C26" s="244" t="s">
        <v>42</v>
      </c>
      <c r="D26" s="241">
        <f>D23+7</f>
        <v>44375</v>
      </c>
      <c r="E26" s="232" t="s">
        <v>24</v>
      </c>
      <c r="F26" s="247">
        <f>D26+2</f>
        <v>44377</v>
      </c>
      <c r="G26" s="496"/>
      <c r="H26" s="426"/>
      <c r="I26" s="369"/>
      <c r="J26" s="370"/>
      <c r="K26" s="370"/>
      <c r="L26" s="373"/>
      <c r="M26" s="370"/>
      <c r="N26" s="371"/>
      <c r="O26" s="54"/>
    </row>
    <row r="27" spans="1:15" s="53" customFormat="1" ht="15">
      <c r="A27" s="502"/>
      <c r="B27" s="503"/>
      <c r="C27" s="442"/>
      <c r="D27" s="504"/>
      <c r="E27" s="110"/>
      <c r="F27" s="110"/>
      <c r="G27" s="505"/>
      <c r="H27" s="506"/>
      <c r="I27" s="507"/>
      <c r="J27" s="507"/>
      <c r="K27" s="507"/>
      <c r="L27" s="508"/>
      <c r="M27" s="507"/>
      <c r="N27" s="508"/>
      <c r="O27" s="54"/>
    </row>
    <row r="28" spans="1:15" s="53" customFormat="1" ht="15">
      <c r="A28" s="502"/>
      <c r="B28" s="503"/>
      <c r="C28" s="442"/>
      <c r="D28" s="504"/>
      <c r="E28" s="110"/>
      <c r="F28" s="110"/>
      <c r="G28" s="505"/>
      <c r="H28" s="506"/>
      <c r="I28" s="507"/>
      <c r="J28" s="507"/>
      <c r="K28" s="507"/>
      <c r="L28" s="508"/>
      <c r="M28" s="507"/>
      <c r="N28" s="508"/>
      <c r="O28" s="54"/>
    </row>
    <row r="29" spans="1:15" ht="15">
      <c r="A29" s="74"/>
      <c r="B29" s="55"/>
      <c r="C29" s="56"/>
      <c r="D29" s="57"/>
      <c r="E29" s="58"/>
      <c r="F29" s="57"/>
      <c r="G29" s="389"/>
      <c r="H29" s="428"/>
      <c r="I29" s="59"/>
      <c r="J29" s="60"/>
      <c r="K29" s="60"/>
      <c r="L29" s="61"/>
      <c r="M29" s="62"/>
      <c r="N29" s="63"/>
    </row>
    <row r="30" spans="1:15">
      <c r="H30" s="429"/>
      <c r="L30" s="75"/>
      <c r="M30" s="75"/>
      <c r="N30" s="76" t="s">
        <v>25</v>
      </c>
    </row>
    <row r="31" spans="1:15" ht="15">
      <c r="A31" s="82" t="s">
        <v>26</v>
      </c>
      <c r="B31" s="82"/>
      <c r="C31" s="77"/>
      <c r="D31" s="77"/>
      <c r="E31" s="80"/>
      <c r="F31" s="80"/>
      <c r="G31" s="138"/>
      <c r="H31" s="395"/>
      <c r="I31" s="64"/>
      <c r="J31" s="84"/>
      <c r="K31" s="84"/>
    </row>
    <row r="32" spans="1:15" ht="15">
      <c r="A32" s="65" t="s">
        <v>92</v>
      </c>
      <c r="B32" s="85"/>
      <c r="C32" s="86"/>
      <c r="D32" s="86"/>
      <c r="E32" s="87"/>
      <c r="F32" s="87"/>
      <c r="G32" s="88"/>
      <c r="H32" s="396"/>
      <c r="I32" s="89"/>
      <c r="J32" s="84"/>
      <c r="K32" s="84"/>
    </row>
    <row r="33" spans="1:11" ht="15">
      <c r="A33" s="66" t="s">
        <v>27</v>
      </c>
      <c r="B33" s="90"/>
      <c r="C33" s="91"/>
      <c r="D33" s="91"/>
      <c r="E33" s="91"/>
      <c r="F33" s="91"/>
      <c r="G33" s="138"/>
      <c r="H33" s="395"/>
      <c r="I33" s="92"/>
      <c r="J33" s="84"/>
      <c r="K33" s="84"/>
    </row>
    <row r="34" spans="1:11" ht="15">
      <c r="A34" s="67" t="s">
        <v>28</v>
      </c>
      <c r="B34" s="81"/>
      <c r="C34" s="93"/>
      <c r="D34" s="93"/>
      <c r="E34" s="93"/>
      <c r="F34" s="93"/>
      <c r="G34" s="138"/>
      <c r="H34" s="395"/>
      <c r="I34" s="92"/>
      <c r="J34" s="84"/>
      <c r="K34" s="84"/>
    </row>
    <row r="35" spans="1:11" ht="15">
      <c r="A35" s="94"/>
      <c r="B35" s="95"/>
      <c r="C35" s="95"/>
      <c r="D35" s="96"/>
      <c r="E35" s="87"/>
      <c r="F35" s="87"/>
      <c r="G35" s="97"/>
      <c r="H35" s="397"/>
      <c r="I35" s="83"/>
      <c r="J35" s="84"/>
      <c r="K35" s="84"/>
    </row>
    <row r="36" spans="1:11" ht="15">
      <c r="A36" s="50" t="s">
        <v>71</v>
      </c>
      <c r="B36" s="98"/>
      <c r="C36" s="99"/>
      <c r="D36" s="99"/>
      <c r="E36" s="100"/>
      <c r="F36" s="101"/>
      <c r="G36" s="79"/>
      <c r="H36" s="398"/>
      <c r="I36" s="89"/>
      <c r="J36" s="84"/>
      <c r="K36" s="84"/>
    </row>
    <row r="37" spans="1:11" ht="15">
      <c r="A37" s="50" t="s">
        <v>72</v>
      </c>
      <c r="B37" s="102"/>
      <c r="C37" s="103"/>
      <c r="D37" s="103"/>
      <c r="E37" s="104"/>
      <c r="F37" s="105"/>
      <c r="G37" s="88"/>
      <c r="H37" s="396"/>
      <c r="I37" s="83"/>
      <c r="J37" s="84"/>
      <c r="K37" s="84"/>
    </row>
  </sheetData>
  <mergeCells count="8">
    <mergeCell ref="B2:N2"/>
    <mergeCell ref="B3:N3"/>
    <mergeCell ref="B4:N4"/>
    <mergeCell ref="G8:H8"/>
    <mergeCell ref="A7:B8"/>
    <mergeCell ref="C7:E7"/>
    <mergeCell ref="G7:H7"/>
    <mergeCell ref="J7:N7"/>
  </mergeCells>
  <hyperlinks>
    <hyperlink ref="A6" location="MENU!A1" display="BACK TO MENU" xr:uid="{00000000-0004-0000-0200-000000000000}"/>
  </hyperlinks>
  <printOptions horizontalCentered="1" verticalCentered="1"/>
  <pageMargins left="0.56999999999999995" right="0.22" top="0" bottom="0" header="0" footer="0"/>
  <pageSetup paperSize="9" scale="65" orientation="landscape" horizontalDpi="204" verticalDpi="196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2"/>
  <sheetViews>
    <sheetView showGridLines="0" zoomScale="80" zoomScaleNormal="80" workbookViewId="0">
      <selection activeCell="G25" sqref="G25:H25"/>
    </sheetView>
  </sheetViews>
  <sheetFormatPr defaultColWidth="8" defaultRowHeight="14.25"/>
  <cols>
    <col min="1" max="1" width="20.125" style="160" customWidth="1"/>
    <col min="2" max="2" width="9.875" style="171" bestFit="1" customWidth="1"/>
    <col min="3" max="3" width="9.75" style="171" customWidth="1"/>
    <col min="4" max="4" width="8.5" style="225" customWidth="1"/>
    <col min="5" max="5" width="6.625" style="225" customWidth="1"/>
    <col min="6" max="6" width="9.875" style="225" customWidth="1"/>
    <col min="7" max="7" width="21.25" style="145" bestFit="1" customWidth="1"/>
    <col min="8" max="8" width="13.25" style="145" customWidth="1"/>
    <col min="9" max="9" width="10.75" style="156" bestFit="1" customWidth="1"/>
    <col min="10" max="10" width="15.625" style="156" customWidth="1"/>
    <col min="11" max="14" width="15.625" style="145" customWidth="1"/>
    <col min="15" max="15" width="8.25" style="145" customWidth="1"/>
    <col min="16" max="16" width="5" style="145" customWidth="1"/>
    <col min="17" max="17" width="6.875" style="145" customWidth="1"/>
    <col min="18" max="16384" width="8" style="145"/>
  </cols>
  <sheetData>
    <row r="1" spans="1:18" ht="18">
      <c r="A1" s="217"/>
      <c r="B1" s="560" t="s">
        <v>0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217"/>
    </row>
    <row r="2" spans="1:18" ht="18">
      <c r="A2" s="218"/>
      <c r="B2" s="561" t="s">
        <v>48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218"/>
    </row>
    <row r="3" spans="1:18" ht="1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8" ht="1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8" ht="15">
      <c r="A5" s="155"/>
      <c r="B5" s="150"/>
      <c r="C5" s="150"/>
      <c r="D5" s="221"/>
      <c r="E5" s="221"/>
      <c r="F5" s="221"/>
      <c r="G5" s="152"/>
      <c r="H5" s="152"/>
      <c r="I5" s="153"/>
      <c r="J5" s="153"/>
      <c r="K5" s="154"/>
    </row>
    <row r="6" spans="1:18" ht="15">
      <c r="A6" s="202" t="s">
        <v>10</v>
      </c>
      <c r="B6" s="150"/>
      <c r="C6" s="150"/>
      <c r="D6" s="221"/>
      <c r="E6" s="221"/>
      <c r="F6" s="221"/>
      <c r="M6" s="157"/>
      <c r="N6" s="158"/>
    </row>
    <row r="7" spans="1:18" ht="15">
      <c r="A7" s="549" t="s">
        <v>31</v>
      </c>
      <c r="B7" s="550"/>
      <c r="C7" s="553" t="s">
        <v>32</v>
      </c>
      <c r="D7" s="554"/>
      <c r="E7" s="555"/>
      <c r="F7" s="272" t="s">
        <v>12</v>
      </c>
      <c r="G7" s="549" t="s">
        <v>13</v>
      </c>
      <c r="H7" s="550"/>
      <c r="I7" s="253" t="s">
        <v>89</v>
      </c>
      <c r="J7" s="564" t="s">
        <v>12</v>
      </c>
      <c r="K7" s="564"/>
      <c r="L7" s="564"/>
      <c r="M7" s="564"/>
      <c r="N7" s="565"/>
    </row>
    <row r="8" spans="1:18" ht="30">
      <c r="A8" s="551"/>
      <c r="B8" s="552"/>
      <c r="C8" s="270" t="s">
        <v>14</v>
      </c>
      <c r="D8" s="271" t="s">
        <v>15</v>
      </c>
      <c r="E8" s="269"/>
      <c r="F8" s="273" t="s">
        <v>16</v>
      </c>
      <c r="G8" s="562" t="s">
        <v>17</v>
      </c>
      <c r="H8" s="563"/>
      <c r="I8" s="252" t="s">
        <v>12</v>
      </c>
      <c r="J8" s="254" t="s">
        <v>49</v>
      </c>
      <c r="K8" s="258" t="s">
        <v>50</v>
      </c>
      <c r="L8" s="262" t="s">
        <v>51</v>
      </c>
      <c r="M8" s="261" t="s">
        <v>52</v>
      </c>
      <c r="N8" s="261" t="s">
        <v>53</v>
      </c>
    </row>
    <row r="9" spans="1:18" ht="15.75">
      <c r="A9" s="410" t="s">
        <v>175</v>
      </c>
      <c r="B9" s="411" t="s">
        <v>132</v>
      </c>
      <c r="C9" s="412">
        <v>44338</v>
      </c>
      <c r="D9" s="413" t="s">
        <v>42</v>
      </c>
      <c r="E9" s="414" t="s">
        <v>87</v>
      </c>
      <c r="F9" s="354">
        <f>C9+2</f>
        <v>44340</v>
      </c>
      <c r="G9" s="460" t="s">
        <v>143</v>
      </c>
      <c r="H9" s="385" t="s">
        <v>158</v>
      </c>
      <c r="I9" s="250">
        <v>44342</v>
      </c>
      <c r="J9" s="255">
        <f>I9+12</f>
        <v>44354</v>
      </c>
      <c r="K9" s="255">
        <f>I9+14</f>
        <v>44356</v>
      </c>
      <c r="L9" s="259" t="s">
        <v>42</v>
      </c>
      <c r="M9" s="255">
        <f>I9+17</f>
        <v>44359</v>
      </c>
      <c r="N9" s="255">
        <f>I9+20</f>
        <v>44362</v>
      </c>
      <c r="O9" s="248" t="s">
        <v>80</v>
      </c>
      <c r="P9" s="327"/>
      <c r="Q9" s="327"/>
    </row>
    <row r="10" spans="1:18" ht="15.75">
      <c r="A10" s="363"/>
      <c r="B10" s="325"/>
      <c r="C10" s="243"/>
      <c r="D10" s="230"/>
      <c r="E10" s="234"/>
      <c r="F10" s="246"/>
      <c r="G10" s="483" t="s">
        <v>100</v>
      </c>
      <c r="H10" s="446" t="s">
        <v>169</v>
      </c>
      <c r="I10" s="447">
        <v>44344</v>
      </c>
      <c r="J10" s="448"/>
      <c r="K10" s="448"/>
      <c r="L10" s="449">
        <f>I10+7</f>
        <v>44351</v>
      </c>
      <c r="M10" s="448"/>
      <c r="N10" s="448"/>
      <c r="O10" s="450" t="s">
        <v>99</v>
      </c>
      <c r="P10" s="327"/>
      <c r="Q10" s="327"/>
    </row>
    <row r="11" spans="1:18" ht="15.75">
      <c r="A11" s="485" t="s">
        <v>86</v>
      </c>
      <c r="B11" s="407" t="s">
        <v>186</v>
      </c>
      <c r="C11" s="243"/>
      <c r="D11" s="486">
        <v>44339</v>
      </c>
      <c r="E11" s="234" t="s">
        <v>23</v>
      </c>
      <c r="F11" s="246">
        <f>D11+2</f>
        <v>44341</v>
      </c>
      <c r="G11" s="375" t="s">
        <v>170</v>
      </c>
      <c r="H11" s="375" t="s">
        <v>223</v>
      </c>
      <c r="I11" s="251">
        <v>43979</v>
      </c>
      <c r="J11" s="256">
        <f>I11+16</f>
        <v>43995</v>
      </c>
      <c r="K11" s="256">
        <f>I11+13</f>
        <v>43992</v>
      </c>
      <c r="L11" s="263" t="s">
        <v>42</v>
      </c>
      <c r="M11" s="256">
        <f>I11+11</f>
        <v>43990</v>
      </c>
      <c r="N11" s="243" t="s">
        <v>42</v>
      </c>
      <c r="O11" s="159" t="s">
        <v>78</v>
      </c>
      <c r="P11" s="327"/>
      <c r="Q11" s="330"/>
      <c r="R11" s="327"/>
    </row>
    <row r="12" spans="1:18" ht="15">
      <c r="A12" s="461" t="s">
        <v>96</v>
      </c>
      <c r="B12" s="326" t="s">
        <v>190</v>
      </c>
      <c r="C12" s="244" t="s">
        <v>42</v>
      </c>
      <c r="D12" s="241">
        <v>44340</v>
      </c>
      <c r="E12" s="232" t="s">
        <v>24</v>
      </c>
      <c r="F12" s="247">
        <f>D12+2</f>
        <v>44342</v>
      </c>
      <c r="G12" s="386" t="s">
        <v>171</v>
      </c>
      <c r="H12" s="387" t="s">
        <v>174</v>
      </c>
      <c r="I12" s="367">
        <v>44346</v>
      </c>
      <c r="J12" s="243" t="s">
        <v>42</v>
      </c>
      <c r="K12" s="257">
        <f>I12+16</f>
        <v>44362</v>
      </c>
      <c r="L12" s="260">
        <f>I12+9</f>
        <v>44355</v>
      </c>
      <c r="M12" s="257">
        <f>I12+19</f>
        <v>44365</v>
      </c>
      <c r="N12" s="257">
        <f>I12+22</f>
        <v>44368</v>
      </c>
      <c r="O12" s="162" t="s">
        <v>79</v>
      </c>
      <c r="P12" s="328"/>
      <c r="Q12" s="328"/>
    </row>
    <row r="13" spans="1:18" ht="15">
      <c r="A13" s="229" t="s">
        <v>166</v>
      </c>
      <c r="B13" s="362" t="s">
        <v>167</v>
      </c>
      <c r="C13" s="231">
        <f>C9+7</f>
        <v>44345</v>
      </c>
      <c r="D13" s="242"/>
      <c r="E13" s="233" t="s">
        <v>87</v>
      </c>
      <c r="F13" s="245">
        <f>C13+2</f>
        <v>44347</v>
      </c>
      <c r="G13" s="460" t="s">
        <v>94</v>
      </c>
      <c r="H13" s="385" t="s">
        <v>219</v>
      </c>
      <c r="I13" s="250">
        <f>I9+7</f>
        <v>44349</v>
      </c>
      <c r="J13" s="255">
        <f>I13+12</f>
        <v>44361</v>
      </c>
      <c r="K13" s="255">
        <f>I13+14</f>
        <v>44363</v>
      </c>
      <c r="L13" s="259" t="s">
        <v>42</v>
      </c>
      <c r="M13" s="255">
        <f>I13+17</f>
        <v>44366</v>
      </c>
      <c r="N13" s="255">
        <f>I13+20</f>
        <v>44369</v>
      </c>
      <c r="O13" s="159"/>
      <c r="P13" s="160"/>
      <c r="Q13" s="161"/>
    </row>
    <row r="14" spans="1:18" ht="15">
      <c r="A14" s="451"/>
      <c r="B14" s="452"/>
      <c r="C14" s="453"/>
      <c r="D14" s="458"/>
      <c r="E14" s="414"/>
      <c r="F14" s="454"/>
      <c r="G14" s="483" t="s">
        <v>144</v>
      </c>
      <c r="H14" s="446" t="s">
        <v>221</v>
      </c>
      <c r="I14" s="447">
        <f>I10+7</f>
        <v>44351</v>
      </c>
      <c r="J14" s="448"/>
      <c r="K14" s="448"/>
      <c r="L14" s="449">
        <f>I14+7</f>
        <v>44358</v>
      </c>
      <c r="M14" s="448"/>
      <c r="N14" s="448"/>
      <c r="O14" s="159"/>
      <c r="P14" s="160"/>
      <c r="Q14" s="161"/>
    </row>
    <row r="15" spans="1:18" ht="15">
      <c r="A15" s="406" t="s">
        <v>148</v>
      </c>
      <c r="B15" s="407" t="s">
        <v>126</v>
      </c>
      <c r="C15" s="243" t="s">
        <v>42</v>
      </c>
      <c r="D15" s="486">
        <f>D11+7</f>
        <v>44346</v>
      </c>
      <c r="E15" s="234" t="s">
        <v>23</v>
      </c>
      <c r="F15" s="246">
        <f>D15+2</f>
        <v>44348</v>
      </c>
      <c r="G15" s="375" t="s">
        <v>146</v>
      </c>
      <c r="H15" s="375" t="s">
        <v>224</v>
      </c>
      <c r="I15" s="251">
        <f>I11+7</f>
        <v>43986</v>
      </c>
      <c r="J15" s="256">
        <f>I15+16</f>
        <v>44002</v>
      </c>
      <c r="K15" s="256">
        <f>I15+13</f>
        <v>43999</v>
      </c>
      <c r="L15" s="263" t="s">
        <v>42</v>
      </c>
      <c r="M15" s="256">
        <f>I15+11</f>
        <v>43997</v>
      </c>
      <c r="N15" s="243" t="s">
        <v>42</v>
      </c>
      <c r="O15" s="162"/>
      <c r="P15" s="160"/>
      <c r="Q15" s="161"/>
    </row>
    <row r="16" spans="1:18" ht="15">
      <c r="A16" s="58" t="s">
        <v>88</v>
      </c>
      <c r="B16" s="456" t="s">
        <v>135</v>
      </c>
      <c r="C16" s="244" t="s">
        <v>42</v>
      </c>
      <c r="D16" s="241">
        <f>D12+7</f>
        <v>44347</v>
      </c>
      <c r="E16" s="439" t="s">
        <v>24</v>
      </c>
      <c r="F16" s="440">
        <f>D16+2</f>
        <v>44349</v>
      </c>
      <c r="G16" s="484" t="s">
        <v>172</v>
      </c>
      <c r="H16" s="441" t="s">
        <v>160</v>
      </c>
      <c r="I16" s="367">
        <f>I12+7</f>
        <v>44353</v>
      </c>
      <c r="J16" s="243" t="s">
        <v>42</v>
      </c>
      <c r="K16" s="257">
        <f>I16+16</f>
        <v>44369</v>
      </c>
      <c r="L16" s="260">
        <f>I16+9</f>
        <v>44362</v>
      </c>
      <c r="M16" s="257">
        <f>I16+19</f>
        <v>44372</v>
      </c>
      <c r="N16" s="257">
        <f>I16+22</f>
        <v>44375</v>
      </c>
      <c r="P16" s="160"/>
      <c r="Q16" s="161"/>
    </row>
    <row r="17" spans="1:17" ht="15">
      <c r="A17" s="229" t="s">
        <v>168</v>
      </c>
      <c r="B17" s="362" t="s">
        <v>156</v>
      </c>
      <c r="C17" s="231">
        <f>C13+7</f>
        <v>44352</v>
      </c>
      <c r="D17" s="240" t="s">
        <v>42</v>
      </c>
      <c r="E17" s="233" t="s">
        <v>87</v>
      </c>
      <c r="F17" s="245">
        <f>C17+2</f>
        <v>44354</v>
      </c>
      <c r="G17" s="460" t="s">
        <v>95</v>
      </c>
      <c r="H17" s="385" t="s">
        <v>220</v>
      </c>
      <c r="I17" s="250">
        <f>I13+7</f>
        <v>44356</v>
      </c>
      <c r="J17" s="255">
        <f>I17+12</f>
        <v>44368</v>
      </c>
      <c r="K17" s="255">
        <f>I17+14</f>
        <v>44370</v>
      </c>
      <c r="L17" s="259" t="s">
        <v>42</v>
      </c>
      <c r="M17" s="255">
        <f>I17+17</f>
        <v>44373</v>
      </c>
      <c r="N17" s="255">
        <f>I17+20</f>
        <v>44376</v>
      </c>
      <c r="P17" s="54"/>
      <c r="Q17" s="161"/>
    </row>
    <row r="18" spans="1:17" ht="15">
      <c r="A18" s="451"/>
      <c r="B18" s="452"/>
      <c r="C18" s="453"/>
      <c r="D18" s="442"/>
      <c r="E18" s="414"/>
      <c r="F18" s="454"/>
      <c r="G18" s="445" t="s">
        <v>100</v>
      </c>
      <c r="H18" s="446" t="s">
        <v>222</v>
      </c>
      <c r="I18" s="447">
        <f>I10+14</f>
        <v>44358</v>
      </c>
      <c r="J18" s="444"/>
      <c r="K18" s="444"/>
      <c r="L18" s="449">
        <f>I18+7</f>
        <v>44365</v>
      </c>
      <c r="M18" s="444"/>
      <c r="N18" s="444"/>
      <c r="P18" s="54"/>
      <c r="Q18" s="161"/>
    </row>
    <row r="19" spans="1:17" ht="15">
      <c r="A19" s="406" t="s">
        <v>131</v>
      </c>
      <c r="B19" s="407" t="s">
        <v>157</v>
      </c>
      <c r="C19" s="243" t="s">
        <v>42</v>
      </c>
      <c r="D19" s="486">
        <f>D15+7</f>
        <v>44353</v>
      </c>
      <c r="E19" s="234" t="s">
        <v>23</v>
      </c>
      <c r="F19" s="246">
        <f>D19+2</f>
        <v>44355</v>
      </c>
      <c r="G19" s="375" t="s">
        <v>145</v>
      </c>
      <c r="H19" s="376" t="s">
        <v>225</v>
      </c>
      <c r="I19" s="251">
        <f>I15+7</f>
        <v>43993</v>
      </c>
      <c r="J19" s="256">
        <f>I19+16</f>
        <v>44009</v>
      </c>
      <c r="K19" s="256">
        <f>I19+13</f>
        <v>44006</v>
      </c>
      <c r="L19" s="263" t="s">
        <v>42</v>
      </c>
      <c r="M19" s="256">
        <f>I19+11</f>
        <v>44004</v>
      </c>
      <c r="N19" s="243" t="s">
        <v>42</v>
      </c>
      <c r="O19" s="162"/>
      <c r="P19" s="54"/>
    </row>
    <row r="20" spans="1:17" ht="15">
      <c r="A20" s="461" t="s">
        <v>134</v>
      </c>
      <c r="B20" s="409" t="s">
        <v>128</v>
      </c>
      <c r="C20" s="244" t="s">
        <v>42</v>
      </c>
      <c r="D20" s="241">
        <f>D16+7</f>
        <v>44354</v>
      </c>
      <c r="E20" s="232" t="s">
        <v>24</v>
      </c>
      <c r="F20" s="247">
        <f>D20+2</f>
        <v>44356</v>
      </c>
      <c r="G20" s="484" t="s">
        <v>97</v>
      </c>
      <c r="H20" s="441" t="s">
        <v>228</v>
      </c>
      <c r="I20" s="367">
        <f>I16+7</f>
        <v>44360</v>
      </c>
      <c r="J20" s="243" t="s">
        <v>42</v>
      </c>
      <c r="K20" s="257">
        <f>I20+16</f>
        <v>44376</v>
      </c>
      <c r="L20" s="260">
        <f>I20+9</f>
        <v>44369</v>
      </c>
      <c r="M20" s="257">
        <f>I20+19</f>
        <v>44379</v>
      </c>
      <c r="N20" s="257">
        <f>I20+22</f>
        <v>44382</v>
      </c>
      <c r="O20" s="163"/>
      <c r="P20" s="54"/>
    </row>
    <row r="21" spans="1:17" ht="15">
      <c r="A21" s="229" t="s">
        <v>130</v>
      </c>
      <c r="B21" s="362"/>
      <c r="C21" s="231">
        <f>C17+7</f>
        <v>44359</v>
      </c>
      <c r="D21" s="240" t="s">
        <v>42</v>
      </c>
      <c r="E21" s="233" t="s">
        <v>87</v>
      </c>
      <c r="F21" s="245">
        <f>C21+2</f>
        <v>44361</v>
      </c>
      <c r="G21" s="384" t="s">
        <v>136</v>
      </c>
      <c r="H21" s="385" t="s">
        <v>186</v>
      </c>
      <c r="I21" s="250">
        <f t="shared" ref="I21:I25" si="0">I17+7</f>
        <v>44363</v>
      </c>
      <c r="J21" s="255">
        <f>I21+12</f>
        <v>44375</v>
      </c>
      <c r="K21" s="255">
        <f>I21+14</f>
        <v>44377</v>
      </c>
      <c r="L21" s="259" t="s">
        <v>42</v>
      </c>
      <c r="M21" s="255">
        <f>I21+17</f>
        <v>44380</v>
      </c>
      <c r="N21" s="255">
        <f>I21+20</f>
        <v>44383</v>
      </c>
      <c r="O21" s="159"/>
      <c r="P21" s="54"/>
    </row>
    <row r="22" spans="1:17" ht="15">
      <c r="A22" s="451"/>
      <c r="B22" s="452"/>
      <c r="C22" s="453"/>
      <c r="D22" s="442"/>
      <c r="E22" s="414"/>
      <c r="F22" s="454"/>
      <c r="G22" s="445" t="s">
        <v>130</v>
      </c>
      <c r="H22" s="446"/>
      <c r="I22" s="447">
        <f t="shared" si="0"/>
        <v>44365</v>
      </c>
      <c r="J22" s="444"/>
      <c r="K22" s="444"/>
      <c r="L22" s="449">
        <f>I22+7</f>
        <v>44372</v>
      </c>
      <c r="M22" s="444"/>
      <c r="N22" s="444"/>
      <c r="O22" s="159"/>
      <c r="P22" s="54"/>
    </row>
    <row r="23" spans="1:17" ht="15">
      <c r="A23" s="485" t="s">
        <v>137</v>
      </c>
      <c r="B23" s="407" t="s">
        <v>138</v>
      </c>
      <c r="C23" s="243" t="s">
        <v>42</v>
      </c>
      <c r="D23" s="486">
        <f>D19+7</f>
        <v>44360</v>
      </c>
      <c r="E23" s="234" t="s">
        <v>23</v>
      </c>
      <c r="F23" s="246">
        <f>D23+2</f>
        <v>44362</v>
      </c>
      <c r="G23" s="375" t="s">
        <v>101</v>
      </c>
      <c r="H23" s="376" t="s">
        <v>128</v>
      </c>
      <c r="I23" s="251">
        <f>I19+7</f>
        <v>44000</v>
      </c>
      <c r="J23" s="256">
        <f>I23+16</f>
        <v>44016</v>
      </c>
      <c r="K23" s="256">
        <f>I23+13</f>
        <v>44013</v>
      </c>
      <c r="L23" s="263" t="s">
        <v>42</v>
      </c>
      <c r="M23" s="256">
        <f>I23+11</f>
        <v>44011</v>
      </c>
      <c r="N23" s="243" t="s">
        <v>42</v>
      </c>
      <c r="O23" s="162"/>
      <c r="P23" s="54"/>
    </row>
    <row r="24" spans="1:17" ht="15">
      <c r="A24" s="408" t="s">
        <v>88</v>
      </c>
      <c r="B24" s="409" t="s">
        <v>139</v>
      </c>
      <c r="C24" s="244" t="s">
        <v>42</v>
      </c>
      <c r="D24" s="241">
        <f>D20+7</f>
        <v>44361</v>
      </c>
      <c r="E24" s="232" t="s">
        <v>24</v>
      </c>
      <c r="F24" s="247">
        <f>D24+2</f>
        <v>44363</v>
      </c>
      <c r="G24" s="386" t="s">
        <v>229</v>
      </c>
      <c r="H24" s="387" t="s">
        <v>230</v>
      </c>
      <c r="I24" s="367">
        <f>I20+7</f>
        <v>44367</v>
      </c>
      <c r="J24" s="243" t="s">
        <v>42</v>
      </c>
      <c r="K24" s="257">
        <f>I24+16</f>
        <v>44383</v>
      </c>
      <c r="L24" s="260">
        <f>I24+9</f>
        <v>44376</v>
      </c>
      <c r="M24" s="257">
        <f>I24+19</f>
        <v>44386</v>
      </c>
      <c r="N24" s="257">
        <f>I24+22</f>
        <v>44389</v>
      </c>
      <c r="O24" s="163"/>
      <c r="P24" s="54"/>
    </row>
    <row r="25" spans="1:17" ht="15">
      <c r="A25" s="229" t="s">
        <v>130</v>
      </c>
      <c r="B25" s="362"/>
      <c r="C25" s="353">
        <f>C21+7</f>
        <v>44366</v>
      </c>
      <c r="D25" s="240" t="s">
        <v>42</v>
      </c>
      <c r="E25" s="233" t="s">
        <v>87</v>
      </c>
      <c r="F25" s="354">
        <f>C25+2</f>
        <v>44368</v>
      </c>
      <c r="G25" s="460" t="s">
        <v>130</v>
      </c>
      <c r="H25" s="385"/>
      <c r="I25" s="250">
        <f t="shared" si="0"/>
        <v>44370</v>
      </c>
      <c r="J25" s="255">
        <f>I25+12</f>
        <v>44382</v>
      </c>
      <c r="K25" s="255">
        <f>I25+14</f>
        <v>44384</v>
      </c>
      <c r="L25" s="259" t="s">
        <v>42</v>
      </c>
      <c r="M25" s="255">
        <f>I25+17</f>
        <v>44387</v>
      </c>
      <c r="N25" s="255">
        <f>I25+20</f>
        <v>44390</v>
      </c>
      <c r="O25" s="159"/>
      <c r="P25" s="54"/>
    </row>
    <row r="26" spans="1:17" ht="15">
      <c r="A26" s="451"/>
      <c r="B26" s="452"/>
      <c r="C26" s="455"/>
      <c r="D26" s="442"/>
      <c r="E26" s="414"/>
      <c r="F26" s="443"/>
      <c r="G26" s="445" t="s">
        <v>130</v>
      </c>
      <c r="H26" s="446"/>
      <c r="I26" s="447">
        <f>I18+14</f>
        <v>44372</v>
      </c>
      <c r="J26" s="444"/>
      <c r="K26" s="444"/>
      <c r="L26" s="449">
        <f>I26+7</f>
        <v>44379</v>
      </c>
      <c r="M26" s="444"/>
      <c r="N26" s="444"/>
      <c r="O26" s="457"/>
      <c r="P26" s="54"/>
    </row>
    <row r="27" spans="1:17" ht="15">
      <c r="A27" s="485" t="s">
        <v>148</v>
      </c>
      <c r="B27" s="407" t="s">
        <v>127</v>
      </c>
      <c r="C27" s="243" t="s">
        <v>42</v>
      </c>
      <c r="D27" s="486">
        <f>D23+7</f>
        <v>44367</v>
      </c>
      <c r="E27" s="234" t="s">
        <v>23</v>
      </c>
      <c r="F27" s="246">
        <f>D27+2</f>
        <v>44369</v>
      </c>
      <c r="G27" s="415" t="s">
        <v>125</v>
      </c>
      <c r="H27" s="376" t="s">
        <v>226</v>
      </c>
      <c r="I27" s="251">
        <f>I23+7</f>
        <v>44007</v>
      </c>
      <c r="J27" s="256">
        <f>I27+16</f>
        <v>44023</v>
      </c>
      <c r="K27" s="256">
        <f>I27+13</f>
        <v>44020</v>
      </c>
      <c r="L27" s="344" t="s">
        <v>42</v>
      </c>
      <c r="M27" s="256">
        <f>I27+11</f>
        <v>44018</v>
      </c>
      <c r="N27" s="243" t="s">
        <v>42</v>
      </c>
      <c r="O27" s="162"/>
      <c r="P27" s="54"/>
    </row>
    <row r="28" spans="1:17" ht="15">
      <c r="A28" s="364" t="s">
        <v>96</v>
      </c>
      <c r="B28" s="409" t="s">
        <v>140</v>
      </c>
      <c r="C28" s="244" t="s">
        <v>42</v>
      </c>
      <c r="D28" s="241">
        <f>D24+7</f>
        <v>44368</v>
      </c>
      <c r="E28" s="232" t="s">
        <v>24</v>
      </c>
      <c r="F28" s="247">
        <f>D28+2</f>
        <v>44370</v>
      </c>
      <c r="G28" s="462" t="s">
        <v>173</v>
      </c>
      <c r="H28" s="387" t="s">
        <v>231</v>
      </c>
      <c r="I28" s="357">
        <f t="shared" ref="I28:I29" si="1">I24+7</f>
        <v>44374</v>
      </c>
      <c r="J28" s="244" t="s">
        <v>42</v>
      </c>
      <c r="K28" s="358">
        <f>I28+16</f>
        <v>44390</v>
      </c>
      <c r="L28" s="359">
        <f>I28+9</f>
        <v>44383</v>
      </c>
      <c r="M28" s="358">
        <f>I28+19</f>
        <v>44393</v>
      </c>
      <c r="N28" s="358">
        <f>I28+22</f>
        <v>44396</v>
      </c>
      <c r="O28" s="163"/>
      <c r="P28" s="54"/>
    </row>
    <row r="29" spans="1:17" ht="15">
      <c r="A29" s="229" t="s">
        <v>130</v>
      </c>
      <c r="B29" s="362"/>
      <c r="C29" s="353">
        <f>C25+7</f>
        <v>44373</v>
      </c>
      <c r="D29" s="240" t="s">
        <v>42</v>
      </c>
      <c r="E29" s="233" t="s">
        <v>87</v>
      </c>
      <c r="F29" s="354">
        <f>C29+2</f>
        <v>44375</v>
      </c>
      <c r="G29" s="460" t="s">
        <v>130</v>
      </c>
      <c r="H29" s="385"/>
      <c r="I29" s="250">
        <f t="shared" si="1"/>
        <v>44377</v>
      </c>
      <c r="J29" s="255">
        <f>I29+12</f>
        <v>44389</v>
      </c>
      <c r="K29" s="255">
        <f>I29+14</f>
        <v>44391</v>
      </c>
      <c r="L29" s="259" t="s">
        <v>42</v>
      </c>
      <c r="M29" s="255">
        <f>I29+17</f>
        <v>44394</v>
      </c>
      <c r="N29" s="255">
        <f>I29+20</f>
        <v>44397</v>
      </c>
      <c r="O29" s="163"/>
      <c r="P29" s="54"/>
    </row>
    <row r="30" spans="1:17" ht="15">
      <c r="A30" s="451"/>
      <c r="B30" s="452"/>
      <c r="C30" s="455"/>
      <c r="D30" s="442"/>
      <c r="E30" s="414"/>
      <c r="F30" s="443"/>
      <c r="G30" s="483" t="s">
        <v>130</v>
      </c>
      <c r="H30" s="446"/>
      <c r="I30" s="447">
        <f>I22+14</f>
        <v>44379</v>
      </c>
      <c r="J30" s="444"/>
      <c r="K30" s="444"/>
      <c r="L30" s="449">
        <f>I30+7</f>
        <v>44386</v>
      </c>
      <c r="M30" s="444"/>
      <c r="N30" s="444"/>
      <c r="O30" s="163"/>
      <c r="P30" s="54"/>
    </row>
    <row r="31" spans="1:17" ht="15">
      <c r="A31" s="485" t="s">
        <v>131</v>
      </c>
      <c r="B31" s="407" t="s">
        <v>159</v>
      </c>
      <c r="C31" s="243" t="s">
        <v>42</v>
      </c>
      <c r="D31" s="486">
        <f>D27+7</f>
        <v>44374</v>
      </c>
      <c r="E31" s="234" t="s">
        <v>23</v>
      </c>
      <c r="F31" s="246">
        <f>D31+2</f>
        <v>44376</v>
      </c>
      <c r="G31" s="415" t="s">
        <v>170</v>
      </c>
      <c r="H31" s="376" t="s">
        <v>227</v>
      </c>
      <c r="I31" s="251">
        <f>I27+7</f>
        <v>44014</v>
      </c>
      <c r="J31" s="256">
        <f>I31+16</f>
        <v>44030</v>
      </c>
      <c r="K31" s="256">
        <f>I31+13</f>
        <v>44027</v>
      </c>
      <c r="L31" s="344" t="s">
        <v>42</v>
      </c>
      <c r="M31" s="256">
        <f>I31+11</f>
        <v>44025</v>
      </c>
      <c r="N31" s="243" t="s">
        <v>42</v>
      </c>
      <c r="O31" s="163"/>
      <c r="P31" s="54"/>
    </row>
    <row r="32" spans="1:17" ht="15">
      <c r="A32" s="364" t="s">
        <v>88</v>
      </c>
      <c r="B32" s="409" t="s">
        <v>133</v>
      </c>
      <c r="C32" s="244" t="s">
        <v>42</v>
      </c>
      <c r="D32" s="241">
        <f>D28+7</f>
        <v>44375</v>
      </c>
      <c r="E32" s="232" t="s">
        <v>24</v>
      </c>
      <c r="F32" s="247">
        <f>D32+2</f>
        <v>44377</v>
      </c>
      <c r="G32" s="462" t="s">
        <v>171</v>
      </c>
      <c r="H32" s="387" t="s">
        <v>232</v>
      </c>
      <c r="I32" s="357">
        <f t="shared" ref="I32" si="2">I28+7</f>
        <v>44381</v>
      </c>
      <c r="J32" s="244" t="s">
        <v>42</v>
      </c>
      <c r="K32" s="358">
        <f>I32+16</f>
        <v>44397</v>
      </c>
      <c r="L32" s="359">
        <f>I32+9</f>
        <v>44390</v>
      </c>
      <c r="M32" s="358">
        <f>I32+19</f>
        <v>44400</v>
      </c>
      <c r="N32" s="358">
        <f>I32+22</f>
        <v>44403</v>
      </c>
      <c r="O32" s="163"/>
      <c r="P32" s="54"/>
    </row>
    <row r="33" spans="1:16">
      <c r="A33" s="164"/>
      <c r="B33" s="164"/>
      <c r="C33" s="164"/>
      <c r="D33" s="165"/>
      <c r="E33" s="165"/>
      <c r="F33" s="165"/>
      <c r="G33" s="164"/>
      <c r="H33" s="164"/>
      <c r="I33" s="164"/>
      <c r="J33" s="166"/>
      <c r="K33" s="166"/>
      <c r="L33" s="166"/>
      <c r="M33" s="167"/>
      <c r="N33" s="168"/>
      <c r="O33" s="160"/>
      <c r="P33" s="160"/>
    </row>
    <row r="34" spans="1:16" ht="15">
      <c r="A34" s="169"/>
      <c r="B34" s="78"/>
      <c r="C34" s="170"/>
      <c r="D34" s="169"/>
      <c r="E34" s="169"/>
      <c r="F34" s="169"/>
      <c r="G34" s="136"/>
      <c r="H34" s="136"/>
      <c r="I34" s="145"/>
      <c r="J34" s="145"/>
      <c r="N34" s="76" t="s">
        <v>25</v>
      </c>
    </row>
    <row r="35" spans="1:16" ht="15">
      <c r="A35" s="82" t="s">
        <v>26</v>
      </c>
      <c r="B35" s="82"/>
      <c r="C35" s="137"/>
      <c r="D35" s="235"/>
      <c r="E35" s="222"/>
      <c r="F35" s="222"/>
      <c r="G35" s="83"/>
      <c r="H35" s="83"/>
      <c r="I35" s="92"/>
      <c r="J35" s="92"/>
      <c r="K35" s="84"/>
      <c r="N35" s="126"/>
      <c r="O35" s="126"/>
    </row>
    <row r="36" spans="1:16" ht="15">
      <c r="A36" s="65" t="s">
        <v>92</v>
      </c>
      <c r="B36" s="82"/>
      <c r="C36" s="137"/>
      <c r="D36" s="235"/>
      <c r="E36" s="222"/>
      <c r="F36" s="222"/>
      <c r="G36" s="83"/>
      <c r="H36" s="83"/>
      <c r="I36" s="92"/>
      <c r="J36" s="92"/>
      <c r="K36" s="84"/>
      <c r="N36" s="126"/>
      <c r="O36" s="126"/>
    </row>
    <row r="37" spans="1:16" ht="15">
      <c r="A37" s="66" t="s">
        <v>27</v>
      </c>
      <c r="B37" s="85"/>
      <c r="C37" s="139"/>
      <c r="D37" s="236"/>
      <c r="E37" s="223"/>
      <c r="F37" s="223"/>
      <c r="G37" s="88"/>
      <c r="H37" s="88"/>
      <c r="I37" s="89"/>
      <c r="J37" s="89"/>
      <c r="K37" s="84"/>
      <c r="N37" s="126"/>
      <c r="O37" s="126"/>
    </row>
    <row r="38" spans="1:16" ht="15">
      <c r="A38" s="67" t="s">
        <v>28</v>
      </c>
      <c r="B38" s="141"/>
      <c r="C38" s="141"/>
      <c r="D38" s="237"/>
      <c r="E38" s="223"/>
      <c r="F38" s="223"/>
      <c r="G38" s="97"/>
      <c r="H38" s="97"/>
      <c r="I38" s="83"/>
      <c r="J38" s="83"/>
      <c r="K38" s="84"/>
      <c r="N38" s="126"/>
      <c r="O38" s="126"/>
    </row>
    <row r="39" spans="1:16" ht="15">
      <c r="A39" s="94"/>
      <c r="B39" s="95"/>
      <c r="C39" s="95"/>
      <c r="D39" s="96"/>
      <c r="E39" s="226"/>
      <c r="F39" s="223"/>
      <c r="G39" s="97"/>
      <c r="H39" s="97"/>
      <c r="I39" s="83"/>
      <c r="J39" s="83"/>
      <c r="K39" s="84"/>
      <c r="N39" s="126"/>
      <c r="O39" s="126"/>
    </row>
    <row r="40" spans="1:16" ht="15">
      <c r="A40" s="50" t="s">
        <v>71</v>
      </c>
      <c r="B40" s="98"/>
      <c r="C40" s="98"/>
      <c r="D40" s="238"/>
      <c r="E40" s="227"/>
      <c r="F40" s="224"/>
      <c r="G40" s="79"/>
      <c r="H40" s="79"/>
      <c r="I40" s="89"/>
      <c r="J40" s="89"/>
      <c r="K40" s="84"/>
      <c r="N40" s="126"/>
      <c r="O40" s="126"/>
    </row>
    <row r="41" spans="1:16" ht="15">
      <c r="A41" s="50" t="s">
        <v>72</v>
      </c>
      <c r="B41" s="102"/>
      <c r="C41" s="143"/>
      <c r="D41" s="239"/>
      <c r="E41" s="228"/>
      <c r="F41" s="105"/>
      <c r="G41" s="88"/>
      <c r="H41" s="88"/>
      <c r="I41" s="83"/>
      <c r="J41" s="83"/>
      <c r="K41" s="84"/>
      <c r="N41" s="126"/>
      <c r="O41" s="126"/>
    </row>
    <row r="42" spans="1:16" ht="14.25" customHeight="1">
      <c r="A42" s="106"/>
      <c r="B42" s="106"/>
      <c r="C42" s="106"/>
      <c r="D42" s="126"/>
      <c r="E42" s="126"/>
      <c r="F42" s="126"/>
      <c r="G42" s="106"/>
      <c r="H42" s="106"/>
      <c r="I42" s="126"/>
      <c r="J42" s="126"/>
      <c r="K42" s="144"/>
      <c r="L42" s="126"/>
      <c r="M42" s="126"/>
      <c r="N42" s="126"/>
      <c r="O42" s="126"/>
    </row>
  </sheetData>
  <mergeCells count="7">
    <mergeCell ref="B1:N1"/>
    <mergeCell ref="B2:N2"/>
    <mergeCell ref="A7:B8"/>
    <mergeCell ref="G8:H8"/>
    <mergeCell ref="C7:E7"/>
    <mergeCell ref="G7:H7"/>
    <mergeCell ref="J7:N7"/>
  </mergeCells>
  <hyperlinks>
    <hyperlink ref="A6" location="MENU!A1" display="BACK TO MENU" xr:uid="{00000000-0004-0000-0300-000000000000}"/>
  </hyperlinks>
  <pageMargins left="1.2" right="0.7" top="0.75" bottom="0.75" header="0.3" footer="0.3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5"/>
  <sheetViews>
    <sheetView showGridLines="0" zoomScale="80" zoomScaleNormal="80" workbookViewId="0">
      <selection activeCell="G37" sqref="G37"/>
    </sheetView>
  </sheetViews>
  <sheetFormatPr defaultColWidth="8" defaultRowHeight="14.25"/>
  <cols>
    <col min="1" max="1" width="20.375" style="180" customWidth="1"/>
    <col min="2" max="2" width="9.5" style="198" customWidth="1"/>
    <col min="3" max="3" width="12.625" style="198" bestFit="1" customWidth="1"/>
    <col min="4" max="4" width="9.125" style="199" customWidth="1"/>
    <col min="5" max="5" width="5.625" style="199" customWidth="1"/>
    <col min="6" max="6" width="8.625" style="199" customWidth="1"/>
    <col min="7" max="7" width="19.125" style="84" customWidth="1"/>
    <col min="8" max="8" width="9.5" style="180" customWidth="1"/>
    <col min="9" max="9" width="8.625" style="184" customWidth="1"/>
    <col min="10" max="10" width="12.625" style="84" customWidth="1"/>
    <col min="11" max="11" width="13.375" style="184" customWidth="1"/>
    <col min="12" max="12" width="15.125" style="184" customWidth="1"/>
    <col min="13" max="13" width="14.75" style="84" customWidth="1"/>
    <col min="14" max="14" width="13" style="84" customWidth="1"/>
    <col min="15" max="15" width="4.625" style="180" bestFit="1" customWidth="1"/>
    <col min="16" max="16384" width="8" style="84"/>
  </cols>
  <sheetData>
    <row r="1" spans="1:20" ht="18">
      <c r="A1" s="211"/>
      <c r="B1" s="544" t="s">
        <v>0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211"/>
    </row>
    <row r="2" spans="1:20" ht="18">
      <c r="A2" s="211"/>
      <c r="B2" s="566" t="s">
        <v>60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211"/>
    </row>
    <row r="3" spans="1:20" ht="15">
      <c r="A3" s="176"/>
      <c r="B3" s="177"/>
      <c r="C3" s="177"/>
      <c r="D3" s="178"/>
      <c r="E3" s="178"/>
      <c r="F3" s="178"/>
      <c r="G3" s="179"/>
      <c r="H3" s="378"/>
      <c r="I3" s="179"/>
      <c r="K3" s="179"/>
      <c r="L3" s="179"/>
    </row>
    <row r="4" spans="1:20" ht="15">
      <c r="B4" s="181"/>
      <c r="C4" s="181"/>
      <c r="D4" s="569"/>
      <c r="E4" s="569"/>
      <c r="F4" s="569"/>
      <c r="G4" s="569"/>
      <c r="H4" s="569"/>
      <c r="I4" s="569"/>
      <c r="J4" s="569"/>
      <c r="K4" s="569"/>
      <c r="L4" s="182"/>
    </row>
    <row r="5" spans="1:20" ht="21.75" customHeight="1">
      <c r="A5" s="84"/>
      <c r="B5" s="181"/>
      <c r="C5" s="181"/>
      <c r="D5" s="183"/>
      <c r="E5" s="183"/>
      <c r="F5" s="183"/>
      <c r="M5" s="185"/>
      <c r="N5" s="186"/>
    </row>
    <row r="6" spans="1:20" ht="21.75" customHeight="1">
      <c r="A6" s="203" t="s">
        <v>10</v>
      </c>
      <c r="B6" s="181"/>
      <c r="C6" s="181"/>
      <c r="D6" s="183"/>
      <c r="E6" s="183"/>
      <c r="F6" s="183"/>
      <c r="M6" s="185"/>
      <c r="N6" s="186"/>
    </row>
    <row r="7" spans="1:20" ht="29.25" customHeight="1">
      <c r="A7" s="549" t="s">
        <v>31</v>
      </c>
      <c r="B7" s="550"/>
      <c r="C7" s="553" t="s">
        <v>32</v>
      </c>
      <c r="D7" s="554"/>
      <c r="E7" s="555"/>
      <c r="F7" s="272" t="s">
        <v>12</v>
      </c>
      <c r="G7" s="567" t="s">
        <v>13</v>
      </c>
      <c r="H7" s="568"/>
      <c r="I7" s="342" t="s">
        <v>89</v>
      </c>
      <c r="J7" s="567" t="s">
        <v>12</v>
      </c>
      <c r="K7" s="568"/>
      <c r="L7" s="568"/>
      <c r="M7" s="568"/>
      <c r="N7" s="570"/>
    </row>
    <row r="8" spans="1:20" ht="30">
      <c r="A8" s="551"/>
      <c r="B8" s="552"/>
      <c r="C8" s="270" t="s">
        <v>14</v>
      </c>
      <c r="D8" s="271" t="s">
        <v>15</v>
      </c>
      <c r="E8" s="269"/>
      <c r="F8" s="273" t="s">
        <v>16</v>
      </c>
      <c r="G8" s="567" t="s">
        <v>17</v>
      </c>
      <c r="H8" s="568"/>
      <c r="I8" s="286" t="s">
        <v>12</v>
      </c>
      <c r="J8" s="296" t="s">
        <v>61</v>
      </c>
      <c r="K8" s="295" t="s">
        <v>62</v>
      </c>
      <c r="L8" s="296" t="s">
        <v>63</v>
      </c>
      <c r="M8" s="296" t="s">
        <v>64</v>
      </c>
      <c r="N8" s="298" t="s">
        <v>65</v>
      </c>
    </row>
    <row r="9" spans="1:20" ht="15" customHeight="1">
      <c r="A9" s="410" t="s">
        <v>175</v>
      </c>
      <c r="B9" s="411" t="s">
        <v>132</v>
      </c>
      <c r="C9" s="412">
        <v>44338</v>
      </c>
      <c r="D9" s="413" t="s">
        <v>42</v>
      </c>
      <c r="E9" s="414" t="s">
        <v>87</v>
      </c>
      <c r="F9" s="354">
        <f>C9+2</f>
        <v>44340</v>
      </c>
      <c r="G9" s="374"/>
      <c r="H9" s="381"/>
      <c r="I9" s="287"/>
      <c r="J9" s="287"/>
      <c r="K9" s="291"/>
      <c r="L9" s="287"/>
      <c r="M9" s="287"/>
      <c r="N9" s="299"/>
      <c r="O9" s="284"/>
    </row>
    <row r="10" spans="1:20" ht="15" customHeight="1">
      <c r="A10" s="485" t="s">
        <v>86</v>
      </c>
      <c r="B10" s="407" t="s">
        <v>186</v>
      </c>
      <c r="C10" s="243"/>
      <c r="D10" s="486">
        <v>44339</v>
      </c>
      <c r="E10" s="487" t="s">
        <v>23</v>
      </c>
      <c r="F10" s="488">
        <f>D10+2</f>
        <v>44341</v>
      </c>
      <c r="G10" s="415" t="s">
        <v>217</v>
      </c>
      <c r="H10" s="379" t="s">
        <v>150</v>
      </c>
      <c r="I10" s="288">
        <v>44344</v>
      </c>
      <c r="J10" s="288">
        <f>I10+15</f>
        <v>44359</v>
      </c>
      <c r="K10" s="292">
        <f>I10+19</f>
        <v>44363</v>
      </c>
      <c r="L10" s="288">
        <f>I10+20</f>
        <v>44364</v>
      </c>
      <c r="M10" s="288">
        <f>I10+22</f>
        <v>44366</v>
      </c>
      <c r="N10" s="300">
        <f>I10+23</f>
        <v>44367</v>
      </c>
      <c r="O10" s="284" t="s">
        <v>81</v>
      </c>
      <c r="P10" s="327"/>
      <c r="Q10" s="327"/>
      <c r="S10" s="327"/>
      <c r="T10" s="327"/>
    </row>
    <row r="11" spans="1:20" ht="15" customHeight="1">
      <c r="A11" s="461" t="s">
        <v>96</v>
      </c>
      <c r="B11" s="326" t="s">
        <v>190</v>
      </c>
      <c r="C11" s="244" t="s">
        <v>42</v>
      </c>
      <c r="D11" s="241">
        <v>44340</v>
      </c>
      <c r="E11" s="232" t="s">
        <v>24</v>
      </c>
      <c r="F11" s="247">
        <f>D11+2</f>
        <v>44342</v>
      </c>
      <c r="G11" s="377"/>
      <c r="H11" s="380"/>
      <c r="I11" s="289"/>
      <c r="J11" s="297"/>
      <c r="K11" s="293"/>
      <c r="L11" s="289"/>
      <c r="M11" s="297"/>
      <c r="N11" s="301"/>
      <c r="O11" s="284"/>
    </row>
    <row r="12" spans="1:20" ht="15" customHeight="1">
      <c r="A12" s="229" t="s">
        <v>166</v>
      </c>
      <c r="B12" s="362" t="s">
        <v>185</v>
      </c>
      <c r="C12" s="231">
        <f>C9+7</f>
        <v>44345</v>
      </c>
      <c r="D12" s="242"/>
      <c r="E12" s="233" t="s">
        <v>87</v>
      </c>
      <c r="F12" s="245">
        <f>C12+2</f>
        <v>44347</v>
      </c>
      <c r="G12" s="374"/>
      <c r="H12" s="381"/>
      <c r="I12" s="287"/>
      <c r="J12" s="287"/>
      <c r="K12" s="291"/>
      <c r="L12" s="287"/>
      <c r="M12" s="287"/>
      <c r="N12" s="299"/>
      <c r="O12" s="284"/>
    </row>
    <row r="13" spans="1:20" ht="15" customHeight="1">
      <c r="A13" s="406" t="s">
        <v>148</v>
      </c>
      <c r="B13" s="407" t="s">
        <v>158</v>
      </c>
      <c r="C13" s="243" t="s">
        <v>42</v>
      </c>
      <c r="D13" s="486">
        <f>D10+7</f>
        <v>44346</v>
      </c>
      <c r="E13" s="487" t="s">
        <v>23</v>
      </c>
      <c r="F13" s="488">
        <f>D13+2</f>
        <v>44348</v>
      </c>
      <c r="G13" s="375" t="s">
        <v>165</v>
      </c>
      <c r="H13" s="379" t="s">
        <v>147</v>
      </c>
      <c r="I13" s="288">
        <f>I10+7</f>
        <v>44351</v>
      </c>
      <c r="J13" s="288">
        <f>I13+15</f>
        <v>44366</v>
      </c>
      <c r="K13" s="292">
        <f>I13+19</f>
        <v>44370</v>
      </c>
      <c r="L13" s="288">
        <f>I13+20</f>
        <v>44371</v>
      </c>
      <c r="M13" s="288">
        <f>I13+22</f>
        <v>44373</v>
      </c>
      <c r="N13" s="300">
        <f>I13+23</f>
        <v>44374</v>
      </c>
      <c r="O13" s="284"/>
    </row>
    <row r="14" spans="1:20" ht="15" customHeight="1">
      <c r="A14" s="58" t="s">
        <v>88</v>
      </c>
      <c r="B14" s="456" t="s">
        <v>159</v>
      </c>
      <c r="C14" s="244" t="s">
        <v>42</v>
      </c>
      <c r="D14" s="241">
        <f>D11+7</f>
        <v>44347</v>
      </c>
      <c r="E14" s="232" t="s">
        <v>24</v>
      </c>
      <c r="F14" s="247">
        <f>D14+2</f>
        <v>44349</v>
      </c>
      <c r="G14" s="377"/>
      <c r="H14" s="380"/>
      <c r="I14" s="289"/>
      <c r="J14" s="297"/>
      <c r="K14" s="293"/>
      <c r="L14" s="289"/>
      <c r="M14" s="297"/>
      <c r="N14" s="301"/>
      <c r="O14" s="284"/>
    </row>
    <row r="15" spans="1:20" ht="15" customHeight="1">
      <c r="A15" s="229" t="s">
        <v>130</v>
      </c>
      <c r="B15" s="362"/>
      <c r="C15" s="231">
        <f>C12+7</f>
        <v>44352</v>
      </c>
      <c r="D15" s="240" t="s">
        <v>42</v>
      </c>
      <c r="E15" s="233" t="s">
        <v>87</v>
      </c>
      <c r="F15" s="245">
        <f>C15+2</f>
        <v>44354</v>
      </c>
      <c r="G15" s="374"/>
      <c r="H15" s="381"/>
      <c r="I15" s="287"/>
      <c r="J15" s="287"/>
      <c r="K15" s="291"/>
      <c r="L15" s="287"/>
      <c r="M15" s="287"/>
      <c r="N15" s="299"/>
      <c r="O15" s="284"/>
    </row>
    <row r="16" spans="1:20" ht="15" customHeight="1">
      <c r="A16" s="406" t="s">
        <v>131</v>
      </c>
      <c r="B16" s="407" t="s">
        <v>187</v>
      </c>
      <c r="C16" s="243" t="s">
        <v>42</v>
      </c>
      <c r="D16" s="486">
        <f>D13+7</f>
        <v>44353</v>
      </c>
      <c r="E16" s="487" t="s">
        <v>23</v>
      </c>
      <c r="F16" s="488">
        <f>D16+2</f>
        <v>44355</v>
      </c>
      <c r="G16" s="375" t="s">
        <v>149</v>
      </c>
      <c r="H16" s="399" t="s">
        <v>147</v>
      </c>
      <c r="I16" s="288">
        <f>I13+7</f>
        <v>44358</v>
      </c>
      <c r="J16" s="288">
        <f>I16+15</f>
        <v>44373</v>
      </c>
      <c r="K16" s="292">
        <f>I16+19</f>
        <v>44377</v>
      </c>
      <c r="L16" s="288">
        <f>I16+20</f>
        <v>44378</v>
      </c>
      <c r="M16" s="288">
        <f>I16+22</f>
        <v>44380</v>
      </c>
      <c r="N16" s="300">
        <f>I16+23</f>
        <v>44381</v>
      </c>
      <c r="O16" s="284"/>
    </row>
    <row r="17" spans="1:15" ht="15" customHeight="1">
      <c r="A17" s="461" t="s">
        <v>134</v>
      </c>
      <c r="B17" s="409" t="s">
        <v>191</v>
      </c>
      <c r="C17" s="244" t="s">
        <v>42</v>
      </c>
      <c r="D17" s="241">
        <f>D14+7</f>
        <v>44354</v>
      </c>
      <c r="E17" s="232" t="s">
        <v>24</v>
      </c>
      <c r="F17" s="247">
        <f>D17+2</f>
        <v>44356</v>
      </c>
      <c r="G17" s="377"/>
      <c r="H17" s="380"/>
      <c r="I17" s="289"/>
      <c r="J17" s="297"/>
      <c r="K17" s="293"/>
      <c r="L17" s="289"/>
      <c r="M17" s="297"/>
      <c r="N17" s="301"/>
      <c r="O17" s="284"/>
    </row>
    <row r="18" spans="1:15" ht="15" customHeight="1">
      <c r="A18" s="229" t="s">
        <v>130</v>
      </c>
      <c r="B18" s="362" t="s">
        <v>176</v>
      </c>
      <c r="C18" s="231">
        <f>C15+7</f>
        <v>44359</v>
      </c>
      <c r="D18" s="240" t="s">
        <v>42</v>
      </c>
      <c r="E18" s="233" t="s">
        <v>87</v>
      </c>
      <c r="F18" s="245">
        <f>C18+2</f>
        <v>44361</v>
      </c>
      <c r="G18" s="374"/>
      <c r="H18" s="381"/>
      <c r="I18" s="287"/>
      <c r="J18" s="287"/>
      <c r="K18" s="291"/>
      <c r="L18" s="287"/>
      <c r="M18" s="287"/>
      <c r="N18" s="299"/>
      <c r="O18" s="284"/>
    </row>
    <row r="19" spans="1:15" ht="15" customHeight="1">
      <c r="A19" s="485" t="s">
        <v>86</v>
      </c>
      <c r="B19" s="407" t="s">
        <v>188</v>
      </c>
      <c r="C19" s="243" t="s">
        <v>42</v>
      </c>
      <c r="D19" s="486">
        <f>D16+7</f>
        <v>44360</v>
      </c>
      <c r="E19" s="487" t="s">
        <v>23</v>
      </c>
      <c r="F19" s="488">
        <f>D19+2</f>
        <v>44362</v>
      </c>
      <c r="G19" s="375" t="s">
        <v>163</v>
      </c>
      <c r="H19" s="399" t="s">
        <v>164</v>
      </c>
      <c r="I19" s="288">
        <f>I16+7</f>
        <v>44365</v>
      </c>
      <c r="J19" s="288">
        <f>I19+15</f>
        <v>44380</v>
      </c>
      <c r="K19" s="292">
        <f>I19+19</f>
        <v>44384</v>
      </c>
      <c r="L19" s="288">
        <f>I19+20</f>
        <v>44385</v>
      </c>
      <c r="M19" s="288">
        <f>I19+22</f>
        <v>44387</v>
      </c>
      <c r="N19" s="300">
        <f>I19+23</f>
        <v>44388</v>
      </c>
      <c r="O19" s="285"/>
    </row>
    <row r="20" spans="1:15" ht="15" customHeight="1">
      <c r="A20" s="408" t="s">
        <v>88</v>
      </c>
      <c r="B20" s="409" t="s">
        <v>187</v>
      </c>
      <c r="C20" s="244" t="s">
        <v>42</v>
      </c>
      <c r="D20" s="241">
        <f>D17+7</f>
        <v>44361</v>
      </c>
      <c r="E20" s="232" t="s">
        <v>24</v>
      </c>
      <c r="F20" s="247">
        <f>D20+2</f>
        <v>44363</v>
      </c>
      <c r="G20" s="377"/>
      <c r="H20" s="380"/>
      <c r="I20" s="289"/>
      <c r="J20" s="297"/>
      <c r="K20" s="293"/>
      <c r="L20" s="289"/>
      <c r="M20" s="297"/>
      <c r="N20" s="301"/>
      <c r="O20" s="284"/>
    </row>
    <row r="21" spans="1:15" ht="15" customHeight="1">
      <c r="A21" s="229" t="s">
        <v>130</v>
      </c>
      <c r="B21" s="362"/>
      <c r="C21" s="353">
        <f>C18+7</f>
        <v>44366</v>
      </c>
      <c r="D21" s="240" t="s">
        <v>42</v>
      </c>
      <c r="E21" s="233" t="s">
        <v>87</v>
      </c>
      <c r="F21" s="354">
        <f>C21+2</f>
        <v>44368</v>
      </c>
      <c r="G21" s="374"/>
      <c r="H21" s="381"/>
      <c r="I21" s="287"/>
      <c r="J21" s="287"/>
      <c r="K21" s="291"/>
      <c r="L21" s="287"/>
      <c r="M21" s="287"/>
      <c r="N21" s="299"/>
      <c r="O21" s="284"/>
    </row>
    <row r="22" spans="1:15" ht="15" customHeight="1">
      <c r="A22" s="485" t="s">
        <v>148</v>
      </c>
      <c r="B22" s="407" t="s">
        <v>186</v>
      </c>
      <c r="C22" s="243" t="s">
        <v>42</v>
      </c>
      <c r="D22" s="486">
        <f>D19+7</f>
        <v>44367</v>
      </c>
      <c r="E22" s="487" t="s">
        <v>23</v>
      </c>
      <c r="F22" s="488">
        <f>D22+2</f>
        <v>44369</v>
      </c>
      <c r="G22" s="375" t="s">
        <v>130</v>
      </c>
      <c r="H22" s="399"/>
      <c r="I22" s="288">
        <f>I19+7</f>
        <v>44372</v>
      </c>
      <c r="J22" s="288">
        <f>I22+15</f>
        <v>44387</v>
      </c>
      <c r="K22" s="292">
        <f>I22+19</f>
        <v>44391</v>
      </c>
      <c r="L22" s="288">
        <f>I22+20</f>
        <v>44392</v>
      </c>
      <c r="M22" s="288">
        <f>I22+22</f>
        <v>44394</v>
      </c>
      <c r="N22" s="300">
        <f>I22+23</f>
        <v>44395</v>
      </c>
      <c r="O22" s="284"/>
    </row>
    <row r="23" spans="1:15" ht="15" customHeight="1">
      <c r="A23" s="364" t="s">
        <v>96</v>
      </c>
      <c r="B23" s="409" t="s">
        <v>192</v>
      </c>
      <c r="C23" s="244" t="s">
        <v>42</v>
      </c>
      <c r="D23" s="241">
        <f>D20+7</f>
        <v>44368</v>
      </c>
      <c r="E23" s="232" t="s">
        <v>24</v>
      </c>
      <c r="F23" s="247">
        <f>D23+2</f>
        <v>44370</v>
      </c>
      <c r="G23" s="377"/>
      <c r="H23" s="380"/>
      <c r="I23" s="290"/>
      <c r="J23" s="290"/>
      <c r="K23" s="294"/>
      <c r="L23" s="290"/>
      <c r="M23" s="290"/>
      <c r="N23" s="302"/>
      <c r="O23" s="284"/>
    </row>
    <row r="24" spans="1:15" ht="15" customHeight="1">
      <c r="A24" s="229" t="s">
        <v>130</v>
      </c>
      <c r="B24" s="362"/>
      <c r="C24" s="353">
        <f>C21+7</f>
        <v>44373</v>
      </c>
      <c r="D24" s="240" t="s">
        <v>42</v>
      </c>
      <c r="E24" s="233" t="s">
        <v>87</v>
      </c>
      <c r="F24" s="354">
        <f>C24+2</f>
        <v>44375</v>
      </c>
      <c r="G24" s="374"/>
      <c r="H24" s="381"/>
      <c r="I24" s="287"/>
      <c r="J24" s="287"/>
      <c r="K24" s="291"/>
      <c r="L24" s="287"/>
      <c r="M24" s="287"/>
      <c r="N24" s="299"/>
      <c r="O24" s="284"/>
    </row>
    <row r="25" spans="1:15" ht="15" customHeight="1">
      <c r="A25" s="485" t="s">
        <v>131</v>
      </c>
      <c r="B25" s="407" t="s">
        <v>189</v>
      </c>
      <c r="C25" s="243" t="s">
        <v>42</v>
      </c>
      <c r="D25" s="486">
        <f>D22+7</f>
        <v>44374</v>
      </c>
      <c r="E25" s="487" t="s">
        <v>23</v>
      </c>
      <c r="F25" s="488">
        <f>D25+2</f>
        <v>44376</v>
      </c>
      <c r="G25" s="375" t="s">
        <v>98</v>
      </c>
      <c r="H25" s="399" t="s">
        <v>218</v>
      </c>
      <c r="I25" s="288">
        <f>I22+7</f>
        <v>44379</v>
      </c>
      <c r="J25" s="288">
        <f>I25+15</f>
        <v>44394</v>
      </c>
      <c r="K25" s="292">
        <f>I25+19</f>
        <v>44398</v>
      </c>
      <c r="L25" s="288">
        <f>I25+20</f>
        <v>44399</v>
      </c>
      <c r="M25" s="288">
        <f>I25+22</f>
        <v>44401</v>
      </c>
      <c r="N25" s="300">
        <f>I25+23</f>
        <v>44402</v>
      </c>
      <c r="O25" s="284"/>
    </row>
    <row r="26" spans="1:15" ht="15" customHeight="1">
      <c r="A26" s="364" t="s">
        <v>88</v>
      </c>
      <c r="B26" s="409" t="s">
        <v>189</v>
      </c>
      <c r="C26" s="244" t="s">
        <v>42</v>
      </c>
      <c r="D26" s="241">
        <f>D23+7</f>
        <v>44375</v>
      </c>
      <c r="E26" s="232" t="s">
        <v>24</v>
      </c>
      <c r="F26" s="247">
        <f>D26+2</f>
        <v>44377</v>
      </c>
      <c r="G26" s="377"/>
      <c r="H26" s="380"/>
      <c r="I26" s="290"/>
      <c r="J26" s="290"/>
      <c r="K26" s="294"/>
      <c r="L26" s="290"/>
      <c r="M26" s="290"/>
      <c r="N26" s="302"/>
      <c r="O26" s="284"/>
    </row>
    <row r="27" spans="1:15">
      <c r="A27" s="187"/>
      <c r="B27" s="188"/>
      <c r="C27" s="188"/>
      <c r="D27" s="189"/>
      <c r="E27" s="189"/>
      <c r="F27" s="189"/>
      <c r="G27" s="190"/>
      <c r="H27" s="187"/>
      <c r="I27" s="191"/>
      <c r="J27" s="190"/>
      <c r="K27" s="191"/>
      <c r="L27" s="191"/>
      <c r="M27" s="190"/>
      <c r="N27" s="190"/>
    </row>
    <row r="28" spans="1:15" ht="15">
      <c r="A28" s="192"/>
      <c r="B28" s="193"/>
      <c r="C28" s="194"/>
      <c r="D28" s="192"/>
      <c r="E28" s="192"/>
      <c r="F28" s="192"/>
      <c r="G28" s="136"/>
      <c r="H28" s="382"/>
      <c r="I28" s="195"/>
      <c r="J28" s="76"/>
      <c r="K28" s="195"/>
      <c r="L28" s="195"/>
      <c r="M28" s="195"/>
      <c r="N28" s="76" t="s">
        <v>25</v>
      </c>
    </row>
    <row r="29" spans="1:15" ht="15">
      <c r="A29" s="82" t="s">
        <v>26</v>
      </c>
      <c r="B29" s="82"/>
      <c r="C29" s="137"/>
      <c r="D29" s="77"/>
      <c r="E29" s="80"/>
      <c r="F29" s="80"/>
      <c r="G29" s="83"/>
      <c r="H29" s="207"/>
      <c r="I29" s="92"/>
      <c r="K29" s="92"/>
      <c r="L29" s="84"/>
      <c r="M29" s="126"/>
    </row>
    <row r="30" spans="1:15" ht="15">
      <c r="A30" s="65" t="s">
        <v>92</v>
      </c>
      <c r="B30" s="82"/>
      <c r="C30" s="137"/>
      <c r="D30" s="77"/>
      <c r="E30" s="80"/>
      <c r="F30" s="80"/>
      <c r="G30" s="83"/>
      <c r="H30" s="207"/>
      <c r="I30" s="92"/>
      <c r="K30" s="92"/>
      <c r="L30" s="84"/>
      <c r="M30" s="126"/>
    </row>
    <row r="31" spans="1:15" ht="15">
      <c r="A31" s="66" t="s">
        <v>27</v>
      </c>
      <c r="B31" s="196"/>
      <c r="C31" s="141"/>
      <c r="D31" s="142"/>
      <c r="E31" s="87"/>
      <c r="F31" s="87"/>
      <c r="G31" s="197"/>
      <c r="H31" s="383"/>
      <c r="I31" s="83"/>
      <c r="K31" s="83"/>
      <c r="L31" s="84"/>
      <c r="M31" s="126"/>
    </row>
    <row r="32" spans="1:15" ht="15">
      <c r="A32" s="67" t="s">
        <v>28</v>
      </c>
      <c r="B32" s="95"/>
      <c r="C32" s="95"/>
      <c r="D32" s="96"/>
      <c r="E32" s="87"/>
      <c r="F32" s="87"/>
      <c r="G32" s="97"/>
      <c r="H32" s="209"/>
      <c r="I32" s="83"/>
      <c r="K32" s="83"/>
      <c r="L32" s="84"/>
      <c r="M32" s="126"/>
    </row>
    <row r="33" spans="1:13" ht="15">
      <c r="A33" s="94"/>
      <c r="B33" s="95"/>
      <c r="C33" s="95"/>
      <c r="D33" s="96"/>
      <c r="E33" s="87"/>
      <c r="F33" s="87"/>
      <c r="G33" s="97"/>
      <c r="H33" s="209"/>
      <c r="I33" s="83"/>
      <c r="K33" s="83"/>
      <c r="L33" s="84"/>
      <c r="M33" s="126"/>
    </row>
    <row r="34" spans="1:13" ht="15">
      <c r="A34" s="50" t="s">
        <v>71</v>
      </c>
      <c r="B34" s="98"/>
      <c r="C34" s="98"/>
      <c r="D34" s="99"/>
      <c r="E34" s="100"/>
      <c r="F34" s="101"/>
      <c r="G34" s="79"/>
      <c r="H34" s="210"/>
      <c r="I34" s="89"/>
      <c r="K34" s="89"/>
      <c r="L34" s="84"/>
      <c r="M34" s="126"/>
    </row>
    <row r="35" spans="1:13" ht="15">
      <c r="A35" s="50" t="s">
        <v>72</v>
      </c>
      <c r="B35" s="102"/>
      <c r="C35" s="143"/>
      <c r="D35" s="103"/>
      <c r="E35" s="104"/>
      <c r="F35" s="105"/>
      <c r="G35" s="88"/>
      <c r="H35" s="208"/>
      <c r="I35" s="83"/>
      <c r="K35" s="83"/>
      <c r="L35" s="84"/>
      <c r="M35" s="126"/>
    </row>
  </sheetData>
  <mergeCells count="8">
    <mergeCell ref="B1:N1"/>
    <mergeCell ref="B2:N2"/>
    <mergeCell ref="G8:H8"/>
    <mergeCell ref="A7:B8"/>
    <mergeCell ref="D4:K4"/>
    <mergeCell ref="C7:E7"/>
    <mergeCell ref="G7:H7"/>
    <mergeCell ref="J7:N7"/>
  </mergeCells>
  <hyperlinks>
    <hyperlink ref="A6" location="MENU!A1" display="BACK TO MENU" xr:uid="{00000000-0004-0000-0400-000000000000}"/>
  </hyperlinks>
  <pageMargins left="0.9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6"/>
  <sheetViews>
    <sheetView showGridLines="0" zoomScale="80" zoomScaleNormal="80" workbookViewId="0">
      <selection activeCell="E10" sqref="E10:F10"/>
    </sheetView>
  </sheetViews>
  <sheetFormatPr defaultColWidth="8" defaultRowHeight="14.25"/>
  <cols>
    <col min="1" max="1" width="23" style="160" customWidth="1"/>
    <col min="2" max="2" width="9.875" style="171" bestFit="1" customWidth="1"/>
    <col min="3" max="3" width="13" style="172" bestFit="1" customWidth="1"/>
    <col min="4" max="4" width="9.875" style="172" customWidth="1"/>
    <col min="5" max="5" width="22" style="172" bestFit="1" customWidth="1"/>
    <col min="6" max="6" width="10.625" style="172" customWidth="1"/>
    <col min="7" max="7" width="9.875" style="172" customWidth="1"/>
    <col min="8" max="8" width="10.5" style="172" bestFit="1" customWidth="1"/>
    <col min="9" max="9" width="12.375" style="172" bestFit="1" customWidth="1"/>
    <col min="10" max="10" width="13.5" style="172" customWidth="1"/>
    <col min="11" max="11" width="13.25" style="145" bestFit="1" customWidth="1"/>
    <col min="12" max="12" width="14" style="156" customWidth="1"/>
    <col min="13" max="13" width="5.875" style="145" bestFit="1" customWidth="1"/>
    <col min="14" max="16384" width="8" style="145"/>
  </cols>
  <sheetData>
    <row r="1" spans="1:17" ht="18">
      <c r="A1" s="217"/>
      <c r="B1" s="560" t="s">
        <v>0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217"/>
    </row>
    <row r="2" spans="1:17" ht="18">
      <c r="A2" s="218"/>
      <c r="B2" s="561" t="s">
        <v>54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218"/>
    </row>
    <row r="3" spans="1:17" ht="1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7" ht="15">
      <c r="A4" s="146"/>
      <c r="B4" s="147"/>
      <c r="C4" s="148"/>
      <c r="D4" s="148"/>
      <c r="E4" s="148"/>
      <c r="F4" s="148"/>
      <c r="G4" s="148"/>
      <c r="H4" s="148"/>
      <c r="I4" s="148"/>
      <c r="J4" s="148"/>
      <c r="K4" s="149"/>
      <c r="L4" s="149"/>
    </row>
    <row r="5" spans="1:17" ht="15">
      <c r="A5" s="145"/>
      <c r="B5" s="150"/>
      <c r="C5" s="151"/>
      <c r="D5" s="151"/>
      <c r="E5" s="151"/>
      <c r="F5" s="151"/>
      <c r="G5" s="151"/>
      <c r="H5" s="151"/>
      <c r="I5" s="151"/>
      <c r="J5" s="151"/>
      <c r="K5" s="72"/>
      <c r="L5" s="73"/>
    </row>
    <row r="6" spans="1:17" ht="15">
      <c r="A6" s="202" t="s">
        <v>10</v>
      </c>
      <c r="B6" s="150"/>
      <c r="C6" s="151"/>
      <c r="D6" s="151"/>
      <c r="E6" s="151"/>
      <c r="F6" s="151"/>
      <c r="G6" s="151"/>
      <c r="H6" s="151"/>
      <c r="I6" s="151"/>
      <c r="J6" s="151"/>
      <c r="K6" s="72"/>
      <c r="L6" s="73"/>
    </row>
    <row r="7" spans="1:17" ht="15" customHeight="1">
      <c r="A7" s="579" t="s">
        <v>55</v>
      </c>
      <c r="B7" s="572" t="s">
        <v>56</v>
      </c>
      <c r="C7" s="315" t="s">
        <v>32</v>
      </c>
      <c r="D7" s="310" t="s">
        <v>12</v>
      </c>
      <c r="E7" s="574" t="s">
        <v>13</v>
      </c>
      <c r="F7" s="575"/>
      <c r="G7" s="331" t="s">
        <v>90</v>
      </c>
      <c r="H7" s="578" t="s">
        <v>12</v>
      </c>
      <c r="I7" s="564"/>
      <c r="J7" s="564"/>
      <c r="K7" s="564"/>
      <c r="L7" s="565"/>
    </row>
    <row r="8" spans="1:17" ht="15">
      <c r="A8" s="580"/>
      <c r="B8" s="573"/>
      <c r="C8" s="316" t="s">
        <v>23</v>
      </c>
      <c r="D8" s="314" t="s">
        <v>57</v>
      </c>
      <c r="E8" s="576" t="s">
        <v>17</v>
      </c>
      <c r="F8" s="577"/>
      <c r="G8" s="318" t="s">
        <v>12</v>
      </c>
      <c r="H8" s="282" t="s">
        <v>49</v>
      </c>
      <c r="I8" s="253" t="s">
        <v>51</v>
      </c>
      <c r="J8" s="253" t="s">
        <v>50</v>
      </c>
      <c r="K8" s="253" t="s">
        <v>52</v>
      </c>
      <c r="L8" s="253" t="s">
        <v>58</v>
      </c>
    </row>
    <row r="9" spans="1:17" ht="15.75">
      <c r="A9" s="304" t="s">
        <v>86</v>
      </c>
      <c r="B9" s="307" t="s">
        <v>186</v>
      </c>
      <c r="C9" s="311">
        <v>44339</v>
      </c>
      <c r="D9" s="311">
        <f>C9+2</f>
        <v>44341</v>
      </c>
      <c r="E9" s="516" t="s">
        <v>171</v>
      </c>
      <c r="F9" s="516" t="s">
        <v>174</v>
      </c>
      <c r="G9" s="321">
        <v>44346</v>
      </c>
      <c r="H9" s="322" t="s">
        <v>42</v>
      </c>
      <c r="I9" s="323">
        <f>G9+7</f>
        <v>44353</v>
      </c>
      <c r="J9" s="323">
        <f>G9+14</f>
        <v>44360</v>
      </c>
      <c r="K9" s="323">
        <f>G9+17</f>
        <v>44363</v>
      </c>
      <c r="L9" s="323">
        <f>G9+20</f>
        <v>44366</v>
      </c>
      <c r="M9" s="173" t="s">
        <v>79</v>
      </c>
      <c r="N9" s="327"/>
    </row>
    <row r="10" spans="1:17" ht="15.75">
      <c r="A10" s="305"/>
      <c r="B10" s="308"/>
      <c r="C10" s="312"/>
      <c r="D10" s="312"/>
      <c r="E10" s="517" t="s">
        <v>94</v>
      </c>
      <c r="F10" s="517" t="s">
        <v>219</v>
      </c>
      <c r="G10" s="319">
        <v>44349</v>
      </c>
      <c r="H10" s="317">
        <f>G10+14</f>
        <v>44363</v>
      </c>
      <c r="I10" s="320" t="s">
        <v>42</v>
      </c>
      <c r="J10" s="320">
        <f>G10+16</f>
        <v>44365</v>
      </c>
      <c r="K10" s="320">
        <f>G10+19</f>
        <v>44368</v>
      </c>
      <c r="L10" s="320">
        <f>G10+22</f>
        <v>44371</v>
      </c>
      <c r="M10" s="174" t="s">
        <v>80</v>
      </c>
      <c r="N10" s="327"/>
      <c r="Q10" s="327"/>
    </row>
    <row r="11" spans="1:17" ht="15">
      <c r="A11" s="304" t="s">
        <v>148</v>
      </c>
      <c r="B11" s="307" t="s">
        <v>158</v>
      </c>
      <c r="C11" s="311">
        <f>C9+7</f>
        <v>44346</v>
      </c>
      <c r="D11" s="311">
        <f>D9+7</f>
        <v>44348</v>
      </c>
      <c r="E11" s="518" t="s">
        <v>172</v>
      </c>
      <c r="F11" s="516" t="s">
        <v>160</v>
      </c>
      <c r="G11" s="355">
        <f>G9+7</f>
        <v>44353</v>
      </c>
      <c r="H11" s="356" t="s">
        <v>42</v>
      </c>
      <c r="I11" s="323">
        <f>G11+7</f>
        <v>44360</v>
      </c>
      <c r="J11" s="323">
        <f>G11+14</f>
        <v>44367</v>
      </c>
      <c r="K11" s="323">
        <f>G11+17</f>
        <v>44370</v>
      </c>
      <c r="L11" s="323">
        <f>G11+20</f>
        <v>44373</v>
      </c>
      <c r="M11" s="173"/>
    </row>
    <row r="12" spans="1:17" ht="15">
      <c r="A12" s="305"/>
      <c r="B12" s="308"/>
      <c r="C12" s="312"/>
      <c r="D12" s="312"/>
      <c r="E12" s="519" t="s">
        <v>95</v>
      </c>
      <c r="F12" s="517" t="s">
        <v>220</v>
      </c>
      <c r="G12" s="319">
        <f t="shared" ref="G12:G18" si="0">G10+7</f>
        <v>44356</v>
      </c>
      <c r="H12" s="317">
        <f>G12+14</f>
        <v>44370</v>
      </c>
      <c r="I12" s="320" t="s">
        <v>42</v>
      </c>
      <c r="J12" s="320">
        <f>G12+16</f>
        <v>44372</v>
      </c>
      <c r="K12" s="320">
        <f>G12+19</f>
        <v>44375</v>
      </c>
      <c r="L12" s="320">
        <f>G12+22</f>
        <v>44378</v>
      </c>
      <c r="M12" s="174"/>
    </row>
    <row r="13" spans="1:17" ht="15">
      <c r="A13" s="304" t="s">
        <v>131</v>
      </c>
      <c r="B13" s="307" t="s">
        <v>187</v>
      </c>
      <c r="C13" s="311">
        <f>C11+7</f>
        <v>44353</v>
      </c>
      <c r="D13" s="311">
        <f>D11+7</f>
        <v>44355</v>
      </c>
      <c r="E13" s="516" t="s">
        <v>97</v>
      </c>
      <c r="F13" s="516" t="s">
        <v>228</v>
      </c>
      <c r="G13" s="355">
        <f>G11+7</f>
        <v>44360</v>
      </c>
      <c r="H13" s="356" t="s">
        <v>42</v>
      </c>
      <c r="I13" s="323">
        <f>G13+7</f>
        <v>44367</v>
      </c>
      <c r="J13" s="323">
        <f>G13+14</f>
        <v>44374</v>
      </c>
      <c r="K13" s="323">
        <f>G13+17</f>
        <v>44377</v>
      </c>
      <c r="L13" s="323">
        <f>G13+20</f>
        <v>44380</v>
      </c>
      <c r="M13" s="173"/>
    </row>
    <row r="14" spans="1:17" ht="15">
      <c r="A14" s="305"/>
      <c r="B14" s="308"/>
      <c r="C14" s="312"/>
      <c r="D14" s="312"/>
      <c r="E14" s="517" t="s">
        <v>136</v>
      </c>
      <c r="F14" s="517" t="s">
        <v>186</v>
      </c>
      <c r="G14" s="351">
        <f t="shared" si="0"/>
        <v>44363</v>
      </c>
      <c r="H14" s="352">
        <f>G14+14</f>
        <v>44377</v>
      </c>
      <c r="I14" s="320" t="s">
        <v>42</v>
      </c>
      <c r="J14" s="320">
        <f>G14+16</f>
        <v>44379</v>
      </c>
      <c r="K14" s="320">
        <f>G14+19</f>
        <v>44382</v>
      </c>
      <c r="L14" s="320">
        <f>G14+22</f>
        <v>44385</v>
      </c>
      <c r="M14" s="174"/>
    </row>
    <row r="15" spans="1:17" ht="15">
      <c r="A15" s="304" t="s">
        <v>86</v>
      </c>
      <c r="B15" s="307" t="s">
        <v>188</v>
      </c>
      <c r="C15" s="311">
        <f>C13+7</f>
        <v>44360</v>
      </c>
      <c r="D15" s="311">
        <f>D13+7</f>
        <v>44362</v>
      </c>
      <c r="E15" s="518" t="s">
        <v>229</v>
      </c>
      <c r="F15" s="516" t="s">
        <v>230</v>
      </c>
      <c r="G15" s="321">
        <f>G13+7</f>
        <v>44367</v>
      </c>
      <c r="H15" s="322" t="s">
        <v>42</v>
      </c>
      <c r="I15" s="323">
        <f>G15+7</f>
        <v>44374</v>
      </c>
      <c r="J15" s="323">
        <f>G15+14</f>
        <v>44381</v>
      </c>
      <c r="K15" s="323">
        <f>G15+17</f>
        <v>44384</v>
      </c>
      <c r="L15" s="323">
        <f>G15+20</f>
        <v>44387</v>
      </c>
      <c r="M15" s="173"/>
    </row>
    <row r="16" spans="1:17" ht="15">
      <c r="A16" s="305"/>
      <c r="B16" s="308"/>
      <c r="C16" s="312"/>
      <c r="D16" s="312"/>
      <c r="E16" s="519" t="s">
        <v>130</v>
      </c>
      <c r="F16" s="517"/>
      <c r="G16" s="319">
        <f t="shared" si="0"/>
        <v>44370</v>
      </c>
      <c r="H16" s="317">
        <f>G16+14</f>
        <v>44384</v>
      </c>
      <c r="I16" s="320" t="s">
        <v>42</v>
      </c>
      <c r="J16" s="320">
        <f>G16+16</f>
        <v>44386</v>
      </c>
      <c r="K16" s="320">
        <f>G16+19</f>
        <v>44389</v>
      </c>
      <c r="L16" s="320">
        <f>G16+22</f>
        <v>44392</v>
      </c>
      <c r="M16" s="174"/>
    </row>
    <row r="17" spans="1:13" ht="15">
      <c r="A17" s="306" t="s">
        <v>148</v>
      </c>
      <c r="B17" s="309" t="s">
        <v>186</v>
      </c>
      <c r="C17" s="313">
        <f>C15+7</f>
        <v>44367</v>
      </c>
      <c r="D17" s="313">
        <f>D15+7</f>
        <v>44369</v>
      </c>
      <c r="E17" s="518" t="s">
        <v>173</v>
      </c>
      <c r="F17" s="516" t="s">
        <v>231</v>
      </c>
      <c r="G17" s="355">
        <f>G15+7</f>
        <v>44374</v>
      </c>
      <c r="H17" s="356" t="s">
        <v>42</v>
      </c>
      <c r="I17" s="323">
        <f>G17+7</f>
        <v>44381</v>
      </c>
      <c r="J17" s="323">
        <f>G17+14</f>
        <v>44388</v>
      </c>
      <c r="K17" s="323">
        <f>G17+17</f>
        <v>44391</v>
      </c>
      <c r="L17" s="323">
        <f>G17+20</f>
        <v>44394</v>
      </c>
      <c r="M17" s="173"/>
    </row>
    <row r="18" spans="1:13" ht="15">
      <c r="A18" s="305"/>
      <c r="B18" s="308"/>
      <c r="C18" s="312"/>
      <c r="D18" s="312"/>
      <c r="E18" s="519" t="s">
        <v>130</v>
      </c>
      <c r="F18" s="517"/>
      <c r="G18" s="351">
        <f t="shared" si="0"/>
        <v>44377</v>
      </c>
      <c r="H18" s="352">
        <f>G18+14</f>
        <v>44391</v>
      </c>
      <c r="I18" s="320" t="s">
        <v>42</v>
      </c>
      <c r="J18" s="320">
        <f>G18+16</f>
        <v>44393</v>
      </c>
      <c r="K18" s="320">
        <f>G18+19</f>
        <v>44396</v>
      </c>
      <c r="L18" s="320">
        <f>G18+22</f>
        <v>44399</v>
      </c>
      <c r="M18" s="174"/>
    </row>
    <row r="19" spans="1:13" ht="15">
      <c r="A19" s="303"/>
      <c r="B19" s="150"/>
      <c r="C19" s="151"/>
      <c r="D19" s="151"/>
      <c r="E19" s="151"/>
      <c r="F19" s="151"/>
      <c r="G19" s="151"/>
      <c r="H19" s="151"/>
      <c r="I19" s="151"/>
      <c r="J19" s="151"/>
    </row>
    <row r="20" spans="1:13">
      <c r="I20" s="145"/>
      <c r="L20" s="175" t="s">
        <v>25</v>
      </c>
    </row>
    <row r="21" spans="1:13" ht="15">
      <c r="A21" s="82" t="s">
        <v>26</v>
      </c>
      <c r="B21" s="82"/>
      <c r="C21" s="77"/>
      <c r="D21" s="80"/>
      <c r="E21" s="80"/>
      <c r="F21" s="80"/>
      <c r="G21" s="80"/>
      <c r="H21" s="80"/>
      <c r="I21" s="80"/>
      <c r="J21" s="80"/>
      <c r="K21" s="83"/>
      <c r="L21" s="92"/>
    </row>
    <row r="22" spans="1:13" ht="15">
      <c r="A22" s="571" t="s">
        <v>59</v>
      </c>
      <c r="B22" s="85"/>
      <c r="C22" s="86"/>
      <c r="D22" s="87"/>
      <c r="E22" s="87"/>
      <c r="F22" s="87"/>
      <c r="G22" s="87"/>
      <c r="H22" s="87"/>
      <c r="I22" s="87"/>
      <c r="J22" s="87"/>
      <c r="K22" s="88"/>
      <c r="L22" s="89"/>
    </row>
    <row r="23" spans="1:13" ht="15">
      <c r="A23" s="571"/>
      <c r="B23" s="141"/>
      <c r="C23" s="142"/>
      <c r="D23" s="87"/>
      <c r="E23" s="87"/>
      <c r="F23" s="87"/>
      <c r="G23" s="87"/>
      <c r="H23" s="87"/>
      <c r="I23" s="87"/>
      <c r="J23" s="87"/>
      <c r="K23" s="97"/>
      <c r="L23" s="83"/>
    </row>
    <row r="24" spans="1:13" ht="15">
      <c r="A24" s="140"/>
      <c r="B24" s="141"/>
      <c r="C24" s="142"/>
      <c r="D24" s="87"/>
      <c r="E24" s="87"/>
      <c r="F24" s="87"/>
      <c r="G24" s="87"/>
      <c r="H24" s="87"/>
      <c r="I24" s="87"/>
      <c r="J24" s="87"/>
      <c r="K24" s="97"/>
      <c r="L24" s="83"/>
    </row>
    <row r="25" spans="1:13" ht="15">
      <c r="A25" s="50" t="s">
        <v>71</v>
      </c>
      <c r="B25" s="98"/>
      <c r="C25" s="99"/>
      <c r="D25" s="100"/>
      <c r="E25" s="100"/>
      <c r="F25" s="100"/>
      <c r="G25" s="100"/>
      <c r="H25" s="100"/>
      <c r="I25" s="101"/>
      <c r="J25" s="101"/>
      <c r="K25" s="79"/>
      <c r="L25" s="89"/>
    </row>
    <row r="26" spans="1:13" ht="15">
      <c r="A26" s="50" t="s">
        <v>72</v>
      </c>
      <c r="B26" s="102"/>
      <c r="C26" s="103"/>
      <c r="D26" s="104"/>
      <c r="E26" s="104"/>
      <c r="F26" s="104"/>
      <c r="G26" s="104"/>
      <c r="H26" s="104"/>
      <c r="I26" s="105"/>
      <c r="J26" s="105"/>
      <c r="K26" s="88"/>
      <c r="L26" s="83"/>
    </row>
    <row r="27" spans="1:13" ht="14.25" customHeight="1">
      <c r="A27" s="106"/>
      <c r="B27" s="106"/>
      <c r="C27" s="106"/>
      <c r="D27" s="106"/>
      <c r="E27" s="106"/>
      <c r="F27" s="106"/>
      <c r="G27" s="106"/>
      <c r="H27" s="145"/>
      <c r="I27" s="145"/>
      <c r="J27" s="126"/>
      <c r="K27" s="126"/>
      <c r="L27" s="126"/>
      <c r="M27" s="126"/>
    </row>
    <row r="28" spans="1:13">
      <c r="H28" s="145"/>
      <c r="I28" s="145"/>
      <c r="J28" s="145"/>
      <c r="L28" s="145"/>
    </row>
    <row r="29" spans="1:13">
      <c r="H29" s="145"/>
      <c r="I29" s="145"/>
      <c r="J29" s="145"/>
      <c r="L29" s="145"/>
    </row>
    <row r="30" spans="1:13">
      <c r="H30" s="145"/>
      <c r="I30" s="145"/>
      <c r="J30" s="145"/>
      <c r="L30" s="145"/>
    </row>
    <row r="31" spans="1:13">
      <c r="H31" s="145"/>
      <c r="I31" s="145"/>
      <c r="J31" s="145"/>
      <c r="L31" s="145"/>
    </row>
    <row r="32" spans="1:13">
      <c r="H32" s="145"/>
      <c r="I32" s="145"/>
      <c r="J32" s="145"/>
      <c r="L32" s="145"/>
    </row>
    <row r="33" spans="8:12">
      <c r="H33" s="145"/>
      <c r="I33" s="145"/>
      <c r="J33" s="145"/>
      <c r="L33" s="145"/>
    </row>
    <row r="34" spans="8:12">
      <c r="H34" s="145"/>
      <c r="I34" s="145"/>
      <c r="J34" s="145"/>
      <c r="L34" s="145"/>
    </row>
    <row r="35" spans="8:12">
      <c r="H35" s="145"/>
      <c r="I35" s="145"/>
      <c r="J35" s="145"/>
      <c r="L35" s="145"/>
    </row>
    <row r="36" spans="8:12">
      <c r="H36" s="145"/>
      <c r="I36" s="145"/>
      <c r="J36" s="145"/>
      <c r="L36" s="145"/>
    </row>
  </sheetData>
  <mergeCells count="8">
    <mergeCell ref="A22:A23"/>
    <mergeCell ref="B7:B8"/>
    <mergeCell ref="E7:F7"/>
    <mergeCell ref="B1:L1"/>
    <mergeCell ref="B2:L2"/>
    <mergeCell ref="E8:F8"/>
    <mergeCell ref="H7:L7"/>
    <mergeCell ref="A7:A8"/>
  </mergeCells>
  <hyperlinks>
    <hyperlink ref="A6" location="MENU!A1" display="BACK TO MENU" xr:uid="{00000000-0004-0000-0500-000000000000}"/>
  </hyperlinks>
  <pageMargins left="1.2" right="0.7" top="0.75" bottom="0.75" header="0.3" footer="0.3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1"/>
  <sheetViews>
    <sheetView showGridLines="0" zoomScale="80" zoomScaleNormal="80" workbookViewId="0">
      <selection activeCell="A7" sqref="A7:K15"/>
    </sheetView>
  </sheetViews>
  <sheetFormatPr defaultColWidth="8" defaultRowHeight="14.25"/>
  <cols>
    <col min="1" max="1" width="17.625" style="106" customWidth="1"/>
    <col min="2" max="2" width="11.25" style="106" customWidth="1"/>
    <col min="3" max="4" width="6.75" style="106" customWidth="1"/>
    <col min="5" max="5" width="5.375" style="106" customWidth="1"/>
    <col min="6" max="6" width="8.875" style="106" customWidth="1"/>
    <col min="7" max="7" width="19" style="106" customWidth="1"/>
    <col min="8" max="8" width="11.25" style="126" bestFit="1" customWidth="1"/>
    <col min="9" max="9" width="18.25" style="126" bestFit="1" customWidth="1"/>
    <col min="10" max="10" width="10.5" style="126" customWidth="1"/>
    <col min="11" max="11" width="25.125" style="144" customWidth="1"/>
    <col min="12" max="12" width="6.125" style="126" bestFit="1" customWidth="1"/>
    <col min="13" max="13" width="5" style="126" bestFit="1" customWidth="1"/>
    <col min="14" max="14" width="7.375" style="126" bestFit="1" customWidth="1"/>
    <col min="15" max="15" width="4.625" style="126" bestFit="1" customWidth="1"/>
    <col min="16" max="16" width="3.25" style="341" bestFit="1" customWidth="1"/>
    <col min="17" max="17" width="17" style="106" customWidth="1"/>
    <col min="18" max="16384" width="8" style="106"/>
  </cols>
  <sheetData>
    <row r="1" spans="1:17" ht="18">
      <c r="A1" s="214"/>
      <c r="B1" s="522" t="s">
        <v>0</v>
      </c>
      <c r="C1" s="522"/>
      <c r="D1" s="522"/>
      <c r="E1" s="522"/>
      <c r="F1" s="522"/>
      <c r="G1" s="522"/>
      <c r="H1" s="522"/>
      <c r="I1" s="522"/>
      <c r="J1" s="522"/>
      <c r="K1" s="522"/>
      <c r="L1" s="214"/>
      <c r="M1" s="214"/>
      <c r="N1" s="214"/>
      <c r="O1" s="214"/>
      <c r="P1" s="332"/>
      <c r="Q1" s="119"/>
    </row>
    <row r="2" spans="1:17" ht="15" customHeight="1">
      <c r="A2" s="213"/>
      <c r="B2" s="583" t="s">
        <v>82</v>
      </c>
      <c r="C2" s="583"/>
      <c r="D2" s="583"/>
      <c r="E2" s="583"/>
      <c r="F2" s="583"/>
      <c r="G2" s="583"/>
      <c r="H2" s="583"/>
      <c r="I2" s="583"/>
      <c r="J2" s="583"/>
      <c r="K2" s="583"/>
      <c r="L2" s="213"/>
      <c r="M2" s="213"/>
      <c r="N2" s="213"/>
      <c r="O2" s="213"/>
      <c r="P2" s="333"/>
      <c r="Q2" s="119"/>
    </row>
    <row r="3" spans="1:17" ht="15">
      <c r="A3" s="215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120"/>
    </row>
    <row r="4" spans="1:17" ht="15">
      <c r="A4" s="216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120"/>
    </row>
    <row r="5" spans="1:17" ht="18" customHeight="1">
      <c r="H5" s="106"/>
      <c r="I5" s="106"/>
      <c r="J5" s="106"/>
      <c r="K5" s="106"/>
      <c r="L5" s="106"/>
      <c r="M5" s="106"/>
      <c r="N5" s="106"/>
      <c r="O5" s="106"/>
      <c r="P5" s="334"/>
    </row>
    <row r="6" spans="1:17" ht="15">
      <c r="A6" s="201" t="s">
        <v>10</v>
      </c>
      <c r="B6" s="122"/>
      <c r="C6" s="122"/>
      <c r="D6" s="122"/>
      <c r="E6" s="122"/>
      <c r="F6" s="122"/>
      <c r="G6" s="122"/>
      <c r="H6" s="123"/>
      <c r="I6" s="124"/>
      <c r="J6" s="124"/>
      <c r="K6" s="125"/>
      <c r="L6" s="124"/>
      <c r="M6" s="124"/>
      <c r="O6" s="127"/>
      <c r="P6" s="335"/>
    </row>
    <row r="7" spans="1:17" ht="15" customHeight="1">
      <c r="A7" s="529" t="s">
        <v>43</v>
      </c>
      <c r="B7" s="586"/>
      <c r="C7" s="593" t="s">
        <v>32</v>
      </c>
      <c r="D7" s="593"/>
      <c r="E7" s="593"/>
      <c r="F7" s="416" t="s">
        <v>12</v>
      </c>
      <c r="G7" s="529" t="s">
        <v>13</v>
      </c>
      <c r="H7" s="586"/>
      <c r="I7" s="343" t="s">
        <v>44</v>
      </c>
      <c r="J7" s="586" t="s">
        <v>45</v>
      </c>
      <c r="K7" s="589"/>
      <c r="L7" s="133"/>
      <c r="M7" s="133"/>
      <c r="N7" s="133"/>
      <c r="O7" s="133"/>
      <c r="P7" s="336"/>
      <c r="Q7" s="114"/>
    </row>
    <row r="8" spans="1:17" ht="15" customHeight="1">
      <c r="A8" s="531"/>
      <c r="B8" s="532"/>
      <c r="C8" s="594" t="s">
        <v>15</v>
      </c>
      <c r="D8" s="595"/>
      <c r="E8" s="596"/>
      <c r="F8" s="532" t="s">
        <v>46</v>
      </c>
      <c r="G8" s="531" t="s">
        <v>33</v>
      </c>
      <c r="H8" s="532"/>
      <c r="I8" s="590" t="s">
        <v>12</v>
      </c>
      <c r="J8" s="267" t="s">
        <v>35</v>
      </c>
      <c r="K8" s="591" t="s">
        <v>47</v>
      </c>
      <c r="L8" s="584"/>
      <c r="M8" s="115"/>
      <c r="N8" s="115"/>
      <c r="O8" s="115"/>
      <c r="P8" s="337"/>
      <c r="Q8" s="114"/>
    </row>
    <row r="9" spans="1:17" ht="15">
      <c r="A9" s="531"/>
      <c r="B9" s="532"/>
      <c r="C9" s="597"/>
      <c r="D9" s="598"/>
      <c r="E9" s="599"/>
      <c r="F9" s="532"/>
      <c r="G9" s="533"/>
      <c r="H9" s="534"/>
      <c r="I9" s="590"/>
      <c r="J9" s="268" t="s">
        <v>40</v>
      </c>
      <c r="K9" s="592"/>
      <c r="L9" s="585"/>
      <c r="M9" s="115"/>
      <c r="N9" s="115"/>
      <c r="O9" s="115"/>
      <c r="P9" s="337"/>
      <c r="Q9" s="114"/>
    </row>
    <row r="10" spans="1:17" ht="15.75">
      <c r="A10" s="431" t="s">
        <v>86</v>
      </c>
      <c r="B10" s="432" t="s">
        <v>186</v>
      </c>
      <c r="C10" s="581">
        <f>'RED SEA VIA SIN'!D10</f>
        <v>44339</v>
      </c>
      <c r="D10" s="582"/>
      <c r="E10" s="433" t="s">
        <v>23</v>
      </c>
      <c r="F10" s="433">
        <f>C10+4</f>
        <v>44343</v>
      </c>
      <c r="G10" s="435"/>
      <c r="H10" s="430"/>
      <c r="I10" s="434"/>
      <c r="J10" s="434"/>
      <c r="K10" s="434"/>
      <c r="L10" s="127" t="s">
        <v>91</v>
      </c>
      <c r="M10" s="327"/>
      <c r="N10" s="116"/>
      <c r="O10" s="327"/>
      <c r="P10" s="338"/>
      <c r="Q10" s="135"/>
    </row>
    <row r="11" spans="1:17" ht="15">
      <c r="A11" s="431" t="s">
        <v>148</v>
      </c>
      <c r="B11" s="432" t="s">
        <v>158</v>
      </c>
      <c r="C11" s="581">
        <f>C10+7</f>
        <v>44346</v>
      </c>
      <c r="D11" s="582"/>
      <c r="E11" s="433" t="s">
        <v>23</v>
      </c>
      <c r="F11" s="433">
        <f>F10+7</f>
        <v>44350</v>
      </c>
      <c r="G11" s="435" t="s">
        <v>233</v>
      </c>
      <c r="H11" s="430" t="s">
        <v>234</v>
      </c>
      <c r="I11" s="436">
        <v>44353</v>
      </c>
      <c r="J11" s="436">
        <f>I11+8</f>
        <v>44361</v>
      </c>
      <c r="K11" s="436">
        <f>I11+11</f>
        <v>44364</v>
      </c>
      <c r="L11" s="107"/>
      <c r="M11" s="116"/>
      <c r="N11" s="116"/>
      <c r="O11" s="116"/>
      <c r="P11" s="338"/>
      <c r="Q11" s="135"/>
    </row>
    <row r="12" spans="1:17" ht="15">
      <c r="A12" s="431" t="s">
        <v>131</v>
      </c>
      <c r="B12" s="432" t="s">
        <v>187</v>
      </c>
      <c r="C12" s="581">
        <f>C11+7</f>
        <v>44353</v>
      </c>
      <c r="D12" s="582"/>
      <c r="E12" s="433" t="s">
        <v>23</v>
      </c>
      <c r="F12" s="433">
        <f>F11+7</f>
        <v>44357</v>
      </c>
      <c r="G12" s="435"/>
      <c r="H12" s="430"/>
      <c r="I12" s="434"/>
      <c r="J12" s="436"/>
      <c r="K12" s="436"/>
      <c r="L12" s="134"/>
      <c r="M12" s="116"/>
      <c r="N12" s="116"/>
      <c r="O12" s="116"/>
      <c r="P12" s="338"/>
      <c r="Q12" s="135"/>
    </row>
    <row r="13" spans="1:17" ht="15">
      <c r="A13" s="431" t="s">
        <v>86</v>
      </c>
      <c r="B13" s="432" t="s">
        <v>188</v>
      </c>
      <c r="C13" s="581">
        <f>C12+7</f>
        <v>44360</v>
      </c>
      <c r="D13" s="582"/>
      <c r="E13" s="433" t="s">
        <v>23</v>
      </c>
      <c r="F13" s="433">
        <f>F12+7</f>
        <v>44364</v>
      </c>
      <c r="G13" s="520" t="s">
        <v>235</v>
      </c>
      <c r="H13" s="430" t="s">
        <v>151</v>
      </c>
      <c r="I13" s="434">
        <v>44368</v>
      </c>
      <c r="J13" s="436">
        <f t="shared" ref="J13" si="0">I13+8</f>
        <v>44376</v>
      </c>
      <c r="K13" s="436">
        <f t="shared" ref="K13" si="1">I13+11</f>
        <v>44379</v>
      </c>
      <c r="L13" s="134"/>
      <c r="M13" s="116"/>
      <c r="N13" s="116"/>
      <c r="O13" s="116"/>
      <c r="P13" s="338"/>
      <c r="Q13" s="114"/>
    </row>
    <row r="14" spans="1:17" ht="15">
      <c r="A14" s="306" t="s">
        <v>148</v>
      </c>
      <c r="B14" s="309" t="s">
        <v>186</v>
      </c>
      <c r="C14" s="581">
        <f>C13+7</f>
        <v>44367</v>
      </c>
      <c r="D14" s="582"/>
      <c r="E14" s="433" t="s">
        <v>23</v>
      </c>
      <c r="F14" s="433">
        <f>F13+7</f>
        <v>44371</v>
      </c>
      <c r="G14" s="435"/>
      <c r="H14" s="430"/>
      <c r="I14" s="434"/>
      <c r="J14" s="434"/>
      <c r="K14" s="434"/>
      <c r="L14" s="134"/>
      <c r="M14" s="116"/>
      <c r="N14" s="117"/>
      <c r="O14" s="116"/>
      <c r="P14" s="338"/>
      <c r="Q14" s="114"/>
    </row>
    <row r="15" spans="1:17" ht="15">
      <c r="A15" s="431" t="s">
        <v>131</v>
      </c>
      <c r="B15" s="432" t="s">
        <v>189</v>
      </c>
      <c r="C15" s="581">
        <f>C14+7</f>
        <v>44374</v>
      </c>
      <c r="D15" s="582"/>
      <c r="E15" s="459" t="s">
        <v>23</v>
      </c>
      <c r="F15" s="459">
        <f>F14+7</f>
        <v>44378</v>
      </c>
      <c r="G15" s="437" t="s">
        <v>236</v>
      </c>
      <c r="H15" s="438" t="s">
        <v>237</v>
      </c>
      <c r="I15" s="434">
        <v>44396</v>
      </c>
      <c r="J15" s="434">
        <f>I15+8</f>
        <v>44404</v>
      </c>
      <c r="K15" s="434">
        <f>I15+11</f>
        <v>44407</v>
      </c>
      <c r="L15" s="118"/>
      <c r="M15" s="118"/>
      <c r="N15" s="118"/>
      <c r="O15" s="118"/>
      <c r="P15" s="339"/>
      <c r="Q15" s="114"/>
    </row>
    <row r="16" spans="1:17" ht="15">
      <c r="B16" s="82"/>
      <c r="C16" s="137"/>
      <c r="D16" s="77"/>
      <c r="E16" s="80"/>
      <c r="F16" s="80"/>
      <c r="G16" s="83"/>
      <c r="H16" s="207"/>
      <c r="I16" s="92"/>
      <c r="J16" s="51"/>
      <c r="K16" s="76" t="s">
        <v>25</v>
      </c>
      <c r="L16" s="51"/>
      <c r="M16" s="51"/>
      <c r="N16" s="51"/>
      <c r="O16" s="51"/>
      <c r="P16" s="340"/>
    </row>
    <row r="17" spans="1:16" ht="15">
      <c r="A17" s="82" t="s">
        <v>26</v>
      </c>
      <c r="B17" s="81"/>
      <c r="C17" s="81"/>
      <c r="D17" s="93"/>
      <c r="E17" s="93"/>
      <c r="F17" s="93"/>
      <c r="G17" s="83"/>
      <c r="H17" s="207"/>
      <c r="I17" s="92"/>
      <c r="J17" s="51"/>
      <c r="K17" s="84"/>
      <c r="L17" s="51"/>
      <c r="M17" s="51"/>
      <c r="N17" s="51"/>
      <c r="O17" s="51"/>
      <c r="P17" s="340"/>
    </row>
    <row r="18" spans="1:16" ht="15">
      <c r="A18" s="283" t="s">
        <v>27</v>
      </c>
      <c r="B18" s="141"/>
      <c r="C18" s="141"/>
      <c r="D18" s="142"/>
      <c r="E18" s="87"/>
      <c r="F18" s="87"/>
      <c r="G18" s="97"/>
      <c r="H18" s="209"/>
      <c r="I18" s="83"/>
      <c r="J18" s="51"/>
      <c r="K18" s="84"/>
      <c r="L18" s="51"/>
      <c r="M18" s="51"/>
      <c r="N18" s="51"/>
      <c r="O18" s="51"/>
      <c r="P18" s="340"/>
    </row>
    <row r="19" spans="1:16" ht="15">
      <c r="A19" s="324"/>
      <c r="B19" s="141"/>
      <c r="C19" s="141"/>
      <c r="D19" s="142"/>
      <c r="E19" s="87"/>
      <c r="F19" s="87"/>
      <c r="G19" s="97"/>
      <c r="H19" s="209"/>
      <c r="I19" s="83"/>
      <c r="J19" s="51"/>
      <c r="K19" s="84"/>
      <c r="L19" s="51"/>
      <c r="M19" s="51"/>
      <c r="N19" s="51"/>
      <c r="O19" s="51"/>
      <c r="P19" s="340"/>
    </row>
    <row r="20" spans="1:16" ht="15">
      <c r="A20" s="50" t="s">
        <v>71</v>
      </c>
      <c r="B20" s="98"/>
      <c r="C20" s="98"/>
      <c r="D20" s="99"/>
      <c r="E20" s="100"/>
      <c r="F20" s="101"/>
      <c r="G20" s="79"/>
      <c r="H20" s="210"/>
      <c r="I20" s="89"/>
      <c r="J20" s="51"/>
      <c r="K20" s="84"/>
      <c r="L20" s="51"/>
      <c r="M20" s="51"/>
      <c r="N20" s="51"/>
      <c r="O20" s="51"/>
      <c r="P20" s="340"/>
    </row>
    <row r="21" spans="1:16" ht="15">
      <c r="A21" s="50" t="s">
        <v>72</v>
      </c>
      <c r="B21" s="102"/>
      <c r="C21" s="143"/>
      <c r="D21" s="103"/>
      <c r="E21" s="104"/>
      <c r="F21" s="105"/>
      <c r="G21" s="88"/>
      <c r="H21" s="208"/>
      <c r="I21" s="83"/>
      <c r="J21" s="51"/>
      <c r="K21" s="84"/>
      <c r="L21" s="51"/>
      <c r="M21" s="51"/>
      <c r="N21" s="51"/>
      <c r="O21" s="51"/>
      <c r="P21" s="340"/>
    </row>
  </sheetData>
  <mergeCells count="20">
    <mergeCell ref="L8:L9"/>
    <mergeCell ref="C10:D10"/>
    <mergeCell ref="C11:D11"/>
    <mergeCell ref="A7:B9"/>
    <mergeCell ref="B3:P3"/>
    <mergeCell ref="B4:P4"/>
    <mergeCell ref="G7:H7"/>
    <mergeCell ref="J7:K7"/>
    <mergeCell ref="F8:F9"/>
    <mergeCell ref="G8:H9"/>
    <mergeCell ref="I8:I9"/>
    <mergeCell ref="K8:K9"/>
    <mergeCell ref="C7:E7"/>
    <mergeCell ref="C8:E9"/>
    <mergeCell ref="C15:D15"/>
    <mergeCell ref="C12:D12"/>
    <mergeCell ref="C13:D13"/>
    <mergeCell ref="C14:D14"/>
    <mergeCell ref="B1:K1"/>
    <mergeCell ref="B2:K2"/>
  </mergeCells>
  <hyperlinks>
    <hyperlink ref="A6" location="MENU!A1" display="BACK TO MENU" xr:uid="{00000000-0004-0000-0600-000000000000}"/>
  </hyperlinks>
  <printOptions horizontalCentered="1"/>
  <pageMargins left="0.21" right="0" top="0.54" bottom="0" header="0.3" footer="0"/>
  <pageSetup paperSize="9" scale="56" orientation="landscape" horizontalDpi="204" verticalDpi="196" r:id="rId1"/>
  <headerFooter alignWithMargins="0">
    <oddHeader>&amp;R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5"/>
  <sheetViews>
    <sheetView tabSelected="1" workbookViewId="0">
      <selection activeCell="K9" sqref="K9"/>
    </sheetView>
  </sheetViews>
  <sheetFormatPr defaultColWidth="8" defaultRowHeight="14.25"/>
  <cols>
    <col min="1" max="1" width="39.5" style="180" customWidth="1"/>
    <col min="2" max="4" width="10.75" style="198" customWidth="1"/>
    <col min="5" max="5" width="31.875" style="198" bestFit="1" customWidth="1"/>
    <col min="6" max="6" width="13.75" style="199" bestFit="1" customWidth="1"/>
    <col min="7" max="7" width="17.625" style="199" bestFit="1" customWidth="1"/>
    <col min="8" max="8" width="20.125" style="199" customWidth="1"/>
    <col min="9" max="9" width="19.125" style="84" customWidth="1"/>
    <col min="10" max="10" width="13.375" style="184" customWidth="1"/>
    <col min="11" max="11" width="15.125" style="184" customWidth="1"/>
    <col min="12" max="12" width="14.75" style="84" customWidth="1"/>
    <col min="13" max="13" width="4.625" style="180" bestFit="1" customWidth="1"/>
    <col min="14" max="16384" width="8" style="84"/>
  </cols>
  <sheetData>
    <row r="1" spans="1:13" ht="18">
      <c r="A1" s="211"/>
      <c r="B1" s="544" t="s">
        <v>0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211"/>
    </row>
    <row r="2" spans="1:13" ht="18">
      <c r="A2" s="211"/>
      <c r="B2" s="566" t="s">
        <v>102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211"/>
    </row>
    <row r="3" spans="1:13" ht="18">
      <c r="A3" s="176"/>
      <c r="B3" s="177"/>
      <c r="C3" s="177"/>
      <c r="D3" s="177"/>
      <c r="E3" s="177"/>
      <c r="F3" s="178"/>
      <c r="G3" s="468" t="s">
        <v>103</v>
      </c>
      <c r="H3" s="178"/>
      <c r="I3" s="179"/>
      <c r="J3" s="179"/>
      <c r="K3" s="179"/>
    </row>
    <row r="4" spans="1:13" ht="15">
      <c r="B4" s="181"/>
      <c r="C4" s="181"/>
      <c r="D4" s="181"/>
      <c r="E4" s="181"/>
      <c r="F4" s="569"/>
      <c r="G4" s="569"/>
      <c r="H4" s="569"/>
      <c r="I4" s="569"/>
      <c r="J4" s="569"/>
      <c r="K4" s="182"/>
    </row>
    <row r="5" spans="1:13" ht="15">
      <c r="A5" s="84"/>
      <c r="B5" s="181"/>
      <c r="C5" s="181"/>
      <c r="D5" s="181"/>
      <c r="E5" s="181"/>
      <c r="F5" s="183"/>
      <c r="G5" s="183"/>
      <c r="H5" s="183"/>
      <c r="L5" s="185"/>
    </row>
    <row r="6" spans="1:13" ht="15">
      <c r="A6" s="203" t="s">
        <v>10</v>
      </c>
      <c r="B6" s="181"/>
      <c r="C6" s="181"/>
      <c r="D6" s="181"/>
      <c r="E6" s="181"/>
      <c r="F6" s="183"/>
      <c r="G6" s="183"/>
      <c r="H6" s="183"/>
      <c r="L6" s="185"/>
    </row>
    <row r="7" spans="1:13" ht="15">
      <c r="A7" s="203"/>
      <c r="B7" s="181"/>
      <c r="C7" s="181"/>
      <c r="D7" s="181"/>
      <c r="E7" s="181"/>
      <c r="F7" s="183"/>
      <c r="G7" s="183"/>
      <c r="H7" s="183"/>
      <c r="L7" s="185"/>
    </row>
    <row r="8" spans="1:13" ht="15.75" customHeight="1">
      <c r="A8" s="529" t="s">
        <v>239</v>
      </c>
      <c r="B8" s="586"/>
      <c r="C8" s="594" t="s">
        <v>32</v>
      </c>
      <c r="D8" s="601"/>
      <c r="E8" s="605" t="s">
        <v>104</v>
      </c>
      <c r="F8" s="600" t="s">
        <v>105</v>
      </c>
      <c r="G8" s="608" t="s">
        <v>12</v>
      </c>
      <c r="H8" s="609"/>
      <c r="I8" s="609"/>
      <c r="J8" s="610"/>
      <c r="L8" s="185"/>
    </row>
    <row r="9" spans="1:13" ht="15.75">
      <c r="A9" s="531"/>
      <c r="B9" s="532"/>
      <c r="C9" s="602"/>
      <c r="D9" s="603"/>
      <c r="E9" s="606"/>
      <c r="F9" s="600"/>
      <c r="G9" s="469" t="s">
        <v>106</v>
      </c>
      <c r="H9" s="469" t="s">
        <v>107</v>
      </c>
      <c r="I9" s="470" t="s">
        <v>108</v>
      </c>
      <c r="J9" s="469" t="s">
        <v>109</v>
      </c>
      <c r="K9" s="184" t="s">
        <v>238</v>
      </c>
      <c r="L9" s="185"/>
    </row>
    <row r="10" spans="1:13" ht="15.75">
      <c r="A10" s="531"/>
      <c r="B10" s="532"/>
      <c r="C10" s="597"/>
      <c r="D10" s="598"/>
      <c r="E10" s="607"/>
      <c r="F10" s="514" t="s">
        <v>110</v>
      </c>
      <c r="G10" s="515" t="s">
        <v>111</v>
      </c>
      <c r="H10" s="515" t="s">
        <v>112</v>
      </c>
      <c r="I10" s="515" t="s">
        <v>113</v>
      </c>
      <c r="J10" s="515" t="s">
        <v>114</v>
      </c>
      <c r="L10" s="185"/>
    </row>
    <row r="11" spans="1:13" ht="15.75">
      <c r="A11" s="431" t="s">
        <v>177</v>
      </c>
      <c r="B11" s="431" t="s">
        <v>152</v>
      </c>
      <c r="C11" s="512">
        <v>44296</v>
      </c>
      <c r="D11" s="512" t="s">
        <v>87</v>
      </c>
      <c r="E11" s="611"/>
      <c r="F11" s="604"/>
      <c r="G11" s="513"/>
      <c r="H11" s="513"/>
      <c r="I11" s="513"/>
      <c r="J11" s="513"/>
      <c r="L11" s="185"/>
    </row>
    <row r="12" spans="1:13" ht="15.75">
      <c r="A12" s="431" t="s">
        <v>178</v>
      </c>
      <c r="B12" s="431" t="s">
        <v>179</v>
      </c>
      <c r="C12" s="512">
        <v>44303</v>
      </c>
      <c r="D12" s="512" t="s">
        <v>87</v>
      </c>
      <c r="E12" s="612"/>
      <c r="F12" s="459"/>
      <c r="G12" s="614"/>
      <c r="H12" s="614"/>
      <c r="I12" s="614"/>
      <c r="J12" s="614"/>
      <c r="L12" s="185"/>
    </row>
    <row r="13" spans="1:13" ht="15.75">
      <c r="A13" s="431" t="s">
        <v>177</v>
      </c>
      <c r="B13" s="431" t="s">
        <v>153</v>
      </c>
      <c r="C13" s="512">
        <v>44310</v>
      </c>
      <c r="D13" s="512" t="s">
        <v>87</v>
      </c>
      <c r="E13" s="612" t="s">
        <v>155</v>
      </c>
      <c r="F13" s="459">
        <v>44321</v>
      </c>
      <c r="G13" s="614">
        <f>+F13+8</f>
        <v>44329</v>
      </c>
      <c r="H13" s="614">
        <f>+F13+11</f>
        <v>44332</v>
      </c>
      <c r="I13" s="614">
        <f>+F13+14</f>
        <v>44335</v>
      </c>
      <c r="J13" s="614">
        <f>+F13+18</f>
        <v>44339</v>
      </c>
      <c r="L13" s="185"/>
    </row>
    <row r="14" spans="1:13" ht="15" customHeight="1">
      <c r="A14" s="431" t="s">
        <v>178</v>
      </c>
      <c r="B14" s="431" t="s">
        <v>180</v>
      </c>
      <c r="C14" s="512">
        <v>44317</v>
      </c>
      <c r="D14" s="512" t="s">
        <v>87</v>
      </c>
      <c r="E14" s="611"/>
      <c r="F14" s="604"/>
      <c r="G14" s="614"/>
      <c r="H14" s="614"/>
      <c r="I14" s="614"/>
      <c r="J14" s="614"/>
      <c r="L14" s="185"/>
    </row>
    <row r="15" spans="1:13" ht="15.75">
      <c r="A15" s="431" t="s">
        <v>115</v>
      </c>
      <c r="B15" s="431" t="s">
        <v>154</v>
      </c>
      <c r="C15" s="512">
        <v>44324</v>
      </c>
      <c r="D15" s="512" t="s">
        <v>87</v>
      </c>
      <c r="E15" s="613"/>
      <c r="F15" s="459"/>
      <c r="G15" s="614"/>
      <c r="H15" s="614"/>
      <c r="I15" s="614"/>
      <c r="J15" s="614"/>
      <c r="L15" s="185"/>
    </row>
    <row r="16" spans="1:13" ht="15.75">
      <c r="A16" s="431" t="s">
        <v>178</v>
      </c>
      <c r="B16" s="431" t="s">
        <v>182</v>
      </c>
      <c r="C16" s="512">
        <v>44331</v>
      </c>
      <c r="D16" s="512" t="s">
        <v>87</v>
      </c>
      <c r="E16" s="613" t="s">
        <v>184</v>
      </c>
      <c r="F16" s="459">
        <v>44339</v>
      </c>
      <c r="G16" s="614">
        <f>+F16+8</f>
        <v>44347</v>
      </c>
      <c r="H16" s="614">
        <f>+F16+11</f>
        <v>44350</v>
      </c>
      <c r="I16" s="614">
        <f>+F16+14</f>
        <v>44353</v>
      </c>
      <c r="J16" s="614">
        <f>+F16+18</f>
        <v>44357</v>
      </c>
      <c r="L16" s="185"/>
    </row>
    <row r="17" spans="1:12" ht="15.75">
      <c r="A17" s="431" t="s">
        <v>115</v>
      </c>
      <c r="B17" s="431" t="s">
        <v>181</v>
      </c>
      <c r="C17" s="512">
        <v>44338</v>
      </c>
      <c r="D17" s="512" t="s">
        <v>87</v>
      </c>
      <c r="E17" s="613"/>
      <c r="F17" s="459"/>
      <c r="G17" s="614"/>
      <c r="H17" s="614"/>
      <c r="I17" s="614"/>
      <c r="J17" s="614"/>
      <c r="L17" s="185"/>
    </row>
    <row r="18" spans="1:12" ht="15.75">
      <c r="A18" s="431" t="s">
        <v>178</v>
      </c>
      <c r="B18" s="431" t="s">
        <v>183</v>
      </c>
      <c r="C18" s="512">
        <v>44345</v>
      </c>
      <c r="D18" s="512" t="s">
        <v>87</v>
      </c>
      <c r="E18" s="613"/>
      <c r="F18" s="459"/>
      <c r="G18" s="513"/>
      <c r="H18" s="513"/>
      <c r="I18" s="513"/>
      <c r="J18" s="513"/>
      <c r="L18" s="185"/>
    </row>
    <row r="19" spans="1:12" ht="15.75">
      <c r="A19" s="471"/>
      <c r="B19" s="472"/>
      <c r="C19" s="473"/>
      <c r="D19" s="473"/>
      <c r="E19" s="473"/>
      <c r="F19" s="474"/>
      <c r="G19" s="474"/>
      <c r="H19" s="474"/>
      <c r="I19" s="474"/>
      <c r="L19" s="185"/>
    </row>
    <row r="20" spans="1:12" ht="15.75">
      <c r="A20" s="475" t="s">
        <v>116</v>
      </c>
      <c r="B20" s="475"/>
      <c r="C20" s="476" t="s">
        <v>25</v>
      </c>
      <c r="D20" s="476"/>
      <c r="E20" s="476"/>
      <c r="F20" s="477"/>
      <c r="G20" s="477"/>
      <c r="H20" s="477"/>
      <c r="I20" s="477"/>
      <c r="L20" s="185"/>
    </row>
    <row r="21" spans="1:12" ht="15.75">
      <c r="A21" s="478" t="s">
        <v>117</v>
      </c>
      <c r="B21" s="479"/>
      <c r="C21" s="480"/>
      <c r="D21" s="480"/>
      <c r="E21" s="480"/>
      <c r="F21" s="479"/>
      <c r="G21" s="479"/>
      <c r="H21" s="479"/>
      <c r="I21" s="480"/>
      <c r="L21" s="185"/>
    </row>
    <row r="22" spans="1:12" ht="15.75">
      <c r="A22" s="481" t="s">
        <v>118</v>
      </c>
      <c r="B22" s="481" t="s">
        <v>119</v>
      </c>
      <c r="C22" s="480"/>
      <c r="D22" s="480"/>
      <c r="E22" s="480"/>
      <c r="F22" s="479"/>
      <c r="G22" s="479"/>
      <c r="H22" s="479"/>
      <c r="I22" s="480"/>
      <c r="L22" s="185"/>
    </row>
    <row r="23" spans="1:12" ht="15.75">
      <c r="A23" s="482" t="s">
        <v>120</v>
      </c>
      <c r="B23" s="481"/>
      <c r="C23" s="480"/>
      <c r="D23" s="480"/>
      <c r="E23" s="480"/>
      <c r="F23" s="479"/>
      <c r="G23" s="479"/>
      <c r="H23" s="479"/>
      <c r="I23" s="480"/>
      <c r="L23" s="185"/>
    </row>
    <row r="24" spans="1:12" ht="15.75">
      <c r="A24" s="482" t="s">
        <v>121</v>
      </c>
      <c r="B24" s="481"/>
      <c r="C24" s="480"/>
      <c r="D24" s="480"/>
      <c r="E24" s="480"/>
      <c r="F24" s="479"/>
      <c r="G24" s="479"/>
      <c r="H24" s="479"/>
      <c r="I24" s="480"/>
      <c r="L24" s="185"/>
    </row>
    <row r="25" spans="1:12" ht="15.75">
      <c r="A25" s="482" t="s">
        <v>122</v>
      </c>
      <c r="B25" s="481"/>
      <c r="C25" s="480"/>
      <c r="D25" s="480"/>
      <c r="E25" s="480"/>
      <c r="F25" s="479"/>
      <c r="G25" s="479"/>
      <c r="H25" s="479"/>
      <c r="I25" s="480"/>
      <c r="L25" s="185"/>
    </row>
    <row r="26" spans="1:12" ht="15.75">
      <c r="A26" s="482" t="s">
        <v>123</v>
      </c>
      <c r="B26" s="481"/>
      <c r="C26" s="480"/>
      <c r="D26" s="480"/>
      <c r="E26" s="480"/>
      <c r="F26" s="479"/>
      <c r="G26" s="479"/>
      <c r="H26" s="479"/>
      <c r="I26" s="480"/>
      <c r="L26" s="185"/>
    </row>
    <row r="27" spans="1:12" ht="15">
      <c r="A27" s="94"/>
      <c r="B27" s="95"/>
      <c r="C27" s="95"/>
      <c r="D27" s="95"/>
      <c r="E27" s="95"/>
      <c r="F27" s="96"/>
      <c r="G27" s="87"/>
      <c r="H27" s="87"/>
      <c r="I27" s="97"/>
      <c r="J27" s="83"/>
      <c r="K27" s="84"/>
      <c r="L27" s="126"/>
    </row>
    <row r="28" spans="1:12" ht="15">
      <c r="A28" s="50" t="s">
        <v>71</v>
      </c>
      <c r="B28" s="98"/>
      <c r="C28" s="98"/>
      <c r="D28" s="98"/>
      <c r="E28" s="98"/>
      <c r="F28" s="99"/>
      <c r="G28" s="100"/>
      <c r="H28" s="101"/>
      <c r="I28" s="79"/>
      <c r="J28" s="89"/>
      <c r="K28" s="84"/>
      <c r="L28" s="126"/>
    </row>
    <row r="29" spans="1:12" ht="15">
      <c r="A29" s="50" t="s">
        <v>72</v>
      </c>
      <c r="B29" s="102"/>
      <c r="C29" s="143"/>
      <c r="D29" s="143"/>
      <c r="E29" s="143"/>
      <c r="F29" s="103"/>
      <c r="G29" s="104"/>
      <c r="H29" s="105"/>
      <c r="I29" s="88"/>
      <c r="J29" s="83"/>
      <c r="K29" s="84"/>
      <c r="L29" s="126"/>
    </row>
    <row r="36" ht="15" customHeight="1"/>
    <row r="37" ht="15" customHeight="1"/>
    <row r="38" ht="15" customHeight="1"/>
    <row r="39" ht="47.2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8">
    <mergeCell ref="C8:D10"/>
    <mergeCell ref="E8:E10"/>
    <mergeCell ref="F8:F9"/>
    <mergeCell ref="G8:J8"/>
    <mergeCell ref="A8:B10"/>
    <mergeCell ref="B1:L1"/>
    <mergeCell ref="B2:L2"/>
    <mergeCell ref="F4:J4"/>
  </mergeCells>
  <hyperlinks>
    <hyperlink ref="A6" location="MENU!A1" display="BACK TO MENU" xr:uid="{00000000-0004-0000-0700-00000000000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Persian Gulf via SIN</vt:lpstr>
      <vt:lpstr>RED SEA VIA SIN</vt:lpstr>
      <vt:lpstr>Australia via SIN</vt:lpstr>
      <vt:lpstr>New Zealand via SIN</vt:lpstr>
      <vt:lpstr>Australia via PKG</vt:lpstr>
      <vt:lpstr>Persian Gulf via PKL</vt:lpstr>
      <vt:lpstr>Australia Pacific Service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Nguyen Thi Anh Vuong (VN)</cp:lastModifiedBy>
  <cp:lastPrinted>2020-01-15T18:15:00Z</cp:lastPrinted>
  <dcterms:created xsi:type="dcterms:W3CDTF">1999-08-17T08:14:00Z</dcterms:created>
  <dcterms:modified xsi:type="dcterms:W3CDTF">2021-04-29T04:01:08Z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